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1bc3f335368777/REDE - SMART PLANILHAS/Planilhas Grátis/Clube das Planilhas/"/>
    </mc:Choice>
  </mc:AlternateContent>
  <xr:revisionPtr revIDLastSave="0" documentId="8_{DA7897BB-C139-4451-BD70-21F910E89C26}" xr6:coauthVersionLast="47" xr6:coauthVersionMax="47" xr10:uidLastSave="{00000000-0000-0000-0000-000000000000}"/>
  <bookViews>
    <workbookView xWindow="-108" yWindow="-108" windowWidth="23256" windowHeight="12456" xr2:uid="{05A20A2A-AF4B-4217-B2D9-BFE9FBDF2831}"/>
  </bookViews>
  <sheets>
    <sheet name="analise_balanc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1" l="1"/>
  <c r="D6" i="1"/>
  <c r="D5" i="1"/>
  <c r="D10" i="1"/>
  <c r="D14" i="1"/>
  <c r="D17" i="1"/>
  <c r="G6" i="1"/>
  <c r="I6" i="1"/>
  <c r="G4" i="1"/>
  <c r="G38" i="1"/>
  <c r="J4" i="1"/>
  <c r="J38" i="1"/>
  <c r="M4" i="1"/>
  <c r="M38" i="1"/>
  <c r="D38" i="1"/>
  <c r="J6" i="1"/>
  <c r="L6" i="1"/>
  <c r="M6" i="1"/>
  <c r="I7" i="1"/>
  <c r="L7" i="1"/>
  <c r="O7" i="1"/>
  <c r="I8" i="1"/>
  <c r="L8" i="1"/>
  <c r="O8" i="1"/>
  <c r="I9" i="1"/>
  <c r="L9" i="1"/>
  <c r="O9" i="1"/>
  <c r="G10" i="1"/>
  <c r="G5" i="1"/>
  <c r="J10" i="1"/>
  <c r="M10" i="1"/>
  <c r="O10" i="1"/>
  <c r="I11" i="1"/>
  <c r="L11" i="1"/>
  <c r="O11" i="1"/>
  <c r="I12" i="1"/>
  <c r="L12" i="1"/>
  <c r="O12" i="1"/>
  <c r="G14" i="1"/>
  <c r="G13" i="1"/>
  <c r="I14" i="1"/>
  <c r="J14" i="1"/>
  <c r="L14" i="1"/>
  <c r="J17" i="1"/>
  <c r="L17" i="1"/>
  <c r="M14" i="1"/>
  <c r="O14" i="1"/>
  <c r="I15" i="1"/>
  <c r="L15" i="1"/>
  <c r="O15" i="1"/>
  <c r="I16" i="1"/>
  <c r="L16" i="1"/>
  <c r="O16" i="1"/>
  <c r="G17" i="1"/>
  <c r="M17" i="1"/>
  <c r="M13" i="1"/>
  <c r="I18" i="1"/>
  <c r="L18" i="1"/>
  <c r="O18" i="1"/>
  <c r="I19" i="1"/>
  <c r="L19" i="1"/>
  <c r="O19" i="1"/>
  <c r="I20" i="1"/>
  <c r="L20" i="1"/>
  <c r="O20" i="1"/>
  <c r="I21" i="1"/>
  <c r="L21" i="1"/>
  <c r="O21" i="1"/>
  <c r="D24" i="1"/>
  <c r="G24" i="1"/>
  <c r="G29" i="1"/>
  <c r="G31" i="1"/>
  <c r="G36" i="1"/>
  <c r="H28" i="1"/>
  <c r="J24" i="1"/>
  <c r="J36" i="1"/>
  <c r="M24" i="1"/>
  <c r="O24" i="1"/>
  <c r="I25" i="1"/>
  <c r="L25" i="1"/>
  <c r="O25" i="1"/>
  <c r="I26" i="1"/>
  <c r="L26" i="1"/>
  <c r="O26" i="1"/>
  <c r="I27" i="1"/>
  <c r="L27" i="1"/>
  <c r="O27" i="1"/>
  <c r="I28" i="1"/>
  <c r="L28" i="1"/>
  <c r="O28" i="1"/>
  <c r="D29" i="1"/>
  <c r="L29" i="1"/>
  <c r="J29" i="1"/>
  <c r="M29" i="1"/>
  <c r="O29" i="1"/>
  <c r="I30" i="1"/>
  <c r="L30" i="1"/>
  <c r="O30" i="1"/>
  <c r="D31" i="1"/>
  <c r="L31" i="1"/>
  <c r="J31" i="1"/>
  <c r="M31" i="1"/>
  <c r="O31" i="1"/>
  <c r="I32" i="1"/>
  <c r="L32" i="1"/>
  <c r="O32" i="1"/>
  <c r="I33" i="1"/>
  <c r="L33" i="1"/>
  <c r="O33" i="1"/>
  <c r="I34" i="1"/>
  <c r="L34" i="1"/>
  <c r="O34" i="1"/>
  <c r="I35" i="1"/>
  <c r="L35" i="1"/>
  <c r="O35" i="1"/>
  <c r="D39" i="1"/>
  <c r="E41" i="1"/>
  <c r="G39" i="1"/>
  <c r="H40" i="1"/>
  <c r="J39" i="1"/>
  <c r="K44" i="1"/>
  <c r="K40" i="1"/>
  <c r="M39" i="1"/>
  <c r="N44" i="1"/>
  <c r="E40" i="1"/>
  <c r="I40" i="1"/>
  <c r="L40" i="1"/>
  <c r="O40" i="1"/>
  <c r="H41" i="1"/>
  <c r="I41" i="1"/>
  <c r="L41" i="1"/>
  <c r="O41" i="1"/>
  <c r="I42" i="1"/>
  <c r="L42" i="1"/>
  <c r="O42" i="1"/>
  <c r="D43" i="1"/>
  <c r="L43" i="1"/>
  <c r="G43" i="1"/>
  <c r="I43" i="1"/>
  <c r="H43" i="1"/>
  <c r="J43" i="1"/>
  <c r="K43" i="1"/>
  <c r="M43" i="1"/>
  <c r="E44" i="1"/>
  <c r="I44" i="1"/>
  <c r="L44" i="1"/>
  <c r="O44" i="1"/>
  <c r="H45" i="1"/>
  <c r="I45" i="1"/>
  <c r="L45" i="1"/>
  <c r="O45" i="1"/>
  <c r="D47" i="1"/>
  <c r="L47" i="1"/>
  <c r="G47" i="1"/>
  <c r="I47" i="1"/>
  <c r="J47" i="1"/>
  <c r="M47" i="1"/>
  <c r="N47" i="1"/>
  <c r="E48" i="1"/>
  <c r="I48" i="1"/>
  <c r="L48" i="1"/>
  <c r="O48" i="1"/>
  <c r="H49" i="1"/>
  <c r="I49" i="1"/>
  <c r="L49" i="1"/>
  <c r="O49" i="1"/>
  <c r="I50" i="1"/>
  <c r="L50" i="1"/>
  <c r="O50" i="1"/>
  <c r="E51" i="1"/>
  <c r="I51" i="1"/>
  <c r="L51" i="1"/>
  <c r="O51" i="1"/>
  <c r="H52" i="1"/>
  <c r="I52" i="1"/>
  <c r="L52" i="1"/>
  <c r="O52" i="1"/>
  <c r="G54" i="1"/>
  <c r="I54" i="1"/>
  <c r="H54" i="1"/>
  <c r="J54" i="1"/>
  <c r="K54" i="1"/>
  <c r="M54" i="1"/>
  <c r="N54" i="1"/>
  <c r="H55" i="1"/>
  <c r="I55" i="1"/>
  <c r="L55" i="1"/>
  <c r="O55" i="1"/>
  <c r="I56" i="1"/>
  <c r="L56" i="1"/>
  <c r="O56" i="1"/>
  <c r="H57" i="1"/>
  <c r="I57" i="1"/>
  <c r="L57" i="1"/>
  <c r="O57" i="1"/>
  <c r="E57" i="1"/>
  <c r="K49" i="1"/>
  <c r="E47" i="1"/>
  <c r="E42" i="1"/>
  <c r="I24" i="1"/>
  <c r="L10" i="1"/>
  <c r="L39" i="1"/>
  <c r="K56" i="1"/>
  <c r="E54" i="1"/>
  <c r="E49" i="1"/>
  <c r="J46" i="1"/>
  <c r="J53" i="1"/>
  <c r="K46" i="1"/>
  <c r="E45" i="1"/>
  <c r="H42" i="1"/>
  <c r="M36" i="1"/>
  <c r="N26" i="1"/>
  <c r="N24" i="1"/>
  <c r="N28" i="1"/>
  <c r="N32" i="1"/>
  <c r="N34" i="1"/>
  <c r="N31" i="1"/>
  <c r="N35" i="1"/>
  <c r="N33" i="1"/>
  <c r="N30" i="1"/>
  <c r="N27" i="1"/>
  <c r="N29" i="1"/>
  <c r="H35" i="1"/>
  <c r="H27" i="1"/>
  <c r="H25" i="1"/>
  <c r="L54" i="1"/>
  <c r="I31" i="1"/>
  <c r="N25" i="1"/>
  <c r="E56" i="1"/>
  <c r="M46" i="1"/>
  <c r="N46" i="1"/>
  <c r="E50" i="1"/>
  <c r="E55" i="1"/>
  <c r="H51" i="1"/>
  <c r="H48" i="1"/>
  <c r="I39" i="1"/>
  <c r="H56" i="1"/>
  <c r="E52" i="1"/>
  <c r="H50" i="1"/>
  <c r="H44" i="1"/>
  <c r="K26" i="1"/>
  <c r="K33" i="1"/>
  <c r="K24" i="1"/>
  <c r="K29" i="1"/>
  <c r="K27" i="1"/>
  <c r="K28" i="1"/>
  <c r="K30" i="1"/>
  <c r="K35" i="1"/>
  <c r="K34" i="1"/>
  <c r="K32" i="1"/>
  <c r="K25" i="1"/>
  <c r="L36" i="1"/>
  <c r="K31" i="1"/>
  <c r="I5" i="1"/>
  <c r="G22" i="1"/>
  <c r="H5" i="1"/>
  <c r="O13" i="1"/>
  <c r="K53" i="1"/>
  <c r="J58" i="1"/>
  <c r="D22" i="1"/>
  <c r="I13" i="1"/>
  <c r="N52" i="1"/>
  <c r="G46" i="1"/>
  <c r="N40" i="1"/>
  <c r="H33" i="1"/>
  <c r="O17" i="1"/>
  <c r="D46" i="1"/>
  <c r="I17" i="1"/>
  <c r="N41" i="1"/>
  <c r="I29" i="1"/>
  <c r="L24" i="1"/>
  <c r="O6" i="1"/>
  <c r="D13" i="1"/>
  <c r="O47" i="1"/>
  <c r="N49" i="1"/>
  <c r="M5" i="1"/>
  <c r="M53" i="1"/>
  <c r="N57" i="1"/>
  <c r="E29" i="1"/>
  <c r="L46" i="1"/>
  <c r="D36" i="1"/>
  <c r="O43" i="1"/>
  <c r="O46" i="1"/>
  <c r="N45" i="1"/>
  <c r="N51" i="1"/>
  <c r="K48" i="1"/>
  <c r="H24" i="1"/>
  <c r="H34" i="1"/>
  <c r="K52" i="1"/>
  <c r="K42" i="1"/>
  <c r="K41" i="1"/>
  <c r="J5" i="1"/>
  <c r="K47" i="1"/>
  <c r="N42" i="1"/>
  <c r="H26" i="1"/>
  <c r="I36" i="1"/>
  <c r="K55" i="1"/>
  <c r="K57" i="1"/>
  <c r="O54" i="1"/>
  <c r="N50" i="1"/>
  <c r="N48" i="1"/>
  <c r="I10" i="1"/>
  <c r="H31" i="1"/>
  <c r="E43" i="1"/>
  <c r="N55" i="1"/>
  <c r="H14" i="1"/>
  <c r="H29" i="1"/>
  <c r="H32" i="1"/>
  <c r="N43" i="1"/>
  <c r="H30" i="1"/>
  <c r="K51" i="1"/>
  <c r="K45" i="1"/>
  <c r="N56" i="1"/>
  <c r="H47" i="1"/>
  <c r="J13" i="1"/>
  <c r="O39" i="1"/>
  <c r="K50" i="1"/>
  <c r="E26" i="1"/>
  <c r="O36" i="1"/>
  <c r="E25" i="1"/>
  <c r="E32" i="1"/>
  <c r="E28" i="1"/>
  <c r="E34" i="1"/>
  <c r="E33" i="1"/>
  <c r="E35" i="1"/>
  <c r="E30" i="1"/>
  <c r="E24" i="1"/>
  <c r="E27" i="1"/>
  <c r="E13" i="1"/>
  <c r="K58" i="1"/>
  <c r="E10" i="1"/>
  <c r="E9" i="1"/>
  <c r="E12" i="1"/>
  <c r="E6" i="1"/>
  <c r="E16" i="1"/>
  <c r="E11" i="1"/>
  <c r="E20" i="1"/>
  <c r="E21" i="1"/>
  <c r="E15" i="1"/>
  <c r="E7" i="1"/>
  <c r="E18" i="1"/>
  <c r="E14" i="1"/>
  <c r="E8" i="1"/>
  <c r="E19" i="1"/>
  <c r="E31" i="1"/>
  <c r="H8" i="1"/>
  <c r="H17" i="1"/>
  <c r="H19" i="1"/>
  <c r="H16" i="1"/>
  <c r="H6" i="1"/>
  <c r="H7" i="1"/>
  <c r="H20" i="1"/>
  <c r="H12" i="1"/>
  <c r="H15" i="1"/>
  <c r="H11" i="1"/>
  <c r="H10" i="1"/>
  <c r="H21" i="1"/>
  <c r="I22" i="1"/>
  <c r="H9" i="1"/>
  <c r="H18" i="1"/>
  <c r="G53" i="1"/>
  <c r="H46" i="1"/>
  <c r="I46" i="1"/>
  <c r="M58" i="1"/>
  <c r="N53" i="1"/>
  <c r="L5" i="1"/>
  <c r="J22" i="1"/>
  <c r="M22" i="1"/>
  <c r="N5" i="1"/>
  <c r="O5" i="1"/>
  <c r="H13" i="1"/>
  <c r="L13" i="1"/>
  <c r="E17" i="1"/>
  <c r="D53" i="1"/>
  <c r="E46" i="1"/>
  <c r="E5" i="1"/>
  <c r="K18" i="1"/>
  <c r="K11" i="1"/>
  <c r="K7" i="1"/>
  <c r="K10" i="1"/>
  <c r="K20" i="1"/>
  <c r="K16" i="1"/>
  <c r="K8" i="1"/>
  <c r="K21" i="1"/>
  <c r="K12" i="1"/>
  <c r="K17" i="1"/>
  <c r="L22" i="1"/>
  <c r="K19" i="1"/>
  <c r="K15" i="1"/>
  <c r="K9" i="1"/>
  <c r="K6" i="1"/>
  <c r="K14" i="1"/>
  <c r="N12" i="1"/>
  <c r="N8" i="1"/>
  <c r="N14" i="1"/>
  <c r="N21" i="1"/>
  <c r="N9" i="1"/>
  <c r="N18" i="1"/>
  <c r="N15" i="1"/>
  <c r="N11" i="1"/>
  <c r="N16" i="1"/>
  <c r="N7" i="1"/>
  <c r="O22" i="1"/>
  <c r="N19" i="1"/>
  <c r="N20" i="1"/>
  <c r="N10" i="1"/>
  <c r="N13" i="1"/>
  <c r="N17" i="1"/>
  <c r="N6" i="1"/>
  <c r="K5" i="1"/>
  <c r="G58" i="1"/>
  <c r="I53" i="1"/>
  <c r="H53" i="1"/>
  <c r="N58" i="1"/>
  <c r="O58" i="1"/>
  <c r="E53" i="1"/>
  <c r="D58" i="1"/>
  <c r="L53" i="1"/>
  <c r="K13" i="1"/>
  <c r="O53" i="1"/>
  <c r="I58" i="1"/>
  <c r="H58" i="1"/>
  <c r="E58" i="1"/>
  <c r="L58" i="1"/>
</calcChain>
</file>

<file path=xl/sharedStrings.xml><?xml version="1.0" encoding="utf-8"?>
<sst xmlns="http://schemas.openxmlformats.org/spreadsheetml/2006/main" count="70" uniqueCount="55">
  <si>
    <t>ATIVO CIRCULANTE</t>
  </si>
  <si>
    <t>Disponível</t>
  </si>
  <si>
    <t xml:space="preserve">     Caixa</t>
  </si>
  <si>
    <t xml:space="preserve">     Bancos Conta Corrente</t>
  </si>
  <si>
    <t xml:space="preserve">     Bancos Conta Aplicações</t>
  </si>
  <si>
    <t>Realizável</t>
  </si>
  <si>
    <t xml:space="preserve">     Clientes</t>
  </si>
  <si>
    <t xml:space="preserve">     Estoques</t>
  </si>
  <si>
    <t>Investimentos</t>
  </si>
  <si>
    <t xml:space="preserve">     Consórcios</t>
  </si>
  <si>
    <t>Imobilizado</t>
  </si>
  <si>
    <t xml:space="preserve">      Equipamentos de Informática</t>
  </si>
  <si>
    <t xml:space="preserve">      (-) Depreciações</t>
  </si>
  <si>
    <t>TOTAL DO ATIVO</t>
  </si>
  <si>
    <t>PASSIVO CIRCULANTE</t>
  </si>
  <si>
    <t xml:space="preserve">     Fornecedores</t>
  </si>
  <si>
    <t xml:space="preserve">     Obrigações Trabalhistas</t>
  </si>
  <si>
    <t xml:space="preserve">     Obrigações Tributárias</t>
  </si>
  <si>
    <t xml:space="preserve">     Financiamentos</t>
  </si>
  <si>
    <t>PATRIMÔNIO LÍQUIDO</t>
  </si>
  <si>
    <t xml:space="preserve">     Capital Social</t>
  </si>
  <si>
    <t xml:space="preserve">     Reservas Legais</t>
  </si>
  <si>
    <t xml:space="preserve">          Reservas de Lucros</t>
  </si>
  <si>
    <t xml:space="preserve">          Lucros Acumulados</t>
  </si>
  <si>
    <t>TOTAL DO PASSIVO</t>
  </si>
  <si>
    <t>DEMONSTRAÇÃO DE RESULTADOS</t>
  </si>
  <si>
    <t>Receita com Vendas</t>
  </si>
  <si>
    <t>Industrializações</t>
  </si>
  <si>
    <t>LUCRO OPERACIONAL BRUTO</t>
  </si>
  <si>
    <t>DESPESAS OPERACIONAIS</t>
  </si>
  <si>
    <t>Despesas Administrativas</t>
  </si>
  <si>
    <t>LUCRO OPERACIONAL LÍQUIDO</t>
  </si>
  <si>
    <t>RECEITAS NÃO OPERACIONAIS</t>
  </si>
  <si>
    <t>LUCRO LÍQUIDO DO EXERCÍCIO</t>
  </si>
  <si>
    <t>RECEITA OPERACIONAL LIQUIDA</t>
  </si>
  <si>
    <t xml:space="preserve">BALANÇO PATRIMONIAL / ANO </t>
  </si>
  <si>
    <t>PASSIVO NÃO-CIRCULANTE</t>
  </si>
  <si>
    <t>ATIVO NÃO-CIRCULANTE</t>
  </si>
  <si>
    <t>Vertical</t>
  </si>
  <si>
    <t>Horizontal</t>
  </si>
  <si>
    <t xml:space="preserve">     Títulos de Capitalização</t>
  </si>
  <si>
    <t xml:space="preserve">      Móveis, Utensílios e Máquinas</t>
  </si>
  <si>
    <t xml:space="preserve">      Máquinas e Equipamentos de Produção</t>
  </si>
  <si>
    <t>Receita de Serviços</t>
  </si>
  <si>
    <t>Custo dos Produtos Vendidos</t>
  </si>
  <si>
    <t>Impostos Incidentes</t>
  </si>
  <si>
    <t>Despesas com Vendas</t>
  </si>
  <si>
    <t>Despesas Financeiras</t>
  </si>
  <si>
    <t>Despesas Tributárias</t>
  </si>
  <si>
    <t>Despesas Indedutíveis</t>
  </si>
  <si>
    <t>Indenizações de Seguros</t>
  </si>
  <si>
    <t>Receitas Financeiras</t>
  </si>
  <si>
    <t>Receitas c/ Desimobilizações</t>
  </si>
  <si>
    <t>ANÁLISE DE BALANÇOS</t>
  </si>
  <si>
    <t>DEDUÇÕES DA RECEITA LÍQUIDA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</si>
</sst>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_(* #,##0.00_);_(* \(#,##0.00\);_(* &quot;-&quot;??_);_(@_)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20"/>
      <color indexed="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83">
    <xf numFmtId="0" fontId="0" fillId="0" borderId="0" xfId="0"/>
    <xf numFmtId="0" fontId="0" fillId="2" borderId="0" xfId="0" applyFill="1" applyProtection="1"/>
    <xf numFmtId="0" fontId="0" fillId="3" borderId="0" xfId="0" applyFill="1" applyProtection="1"/>
    <xf numFmtId="0" fontId="2" fillId="4" borderId="1" xfId="0" applyFont="1" applyFill="1" applyBorder="1" applyAlignment="1" applyProtection="1">
      <alignment horizontal="center" vertical="center"/>
    </xf>
    <xf numFmtId="9" fontId="2" fillId="4" borderId="1" xfId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Protection="1"/>
    <xf numFmtId="9" fontId="2" fillId="0" borderId="1" xfId="1" applyFont="1" applyFill="1" applyBorder="1" applyProtection="1"/>
    <xf numFmtId="9" fontId="0" fillId="0" borderId="2" xfId="1" applyFont="1" applyFill="1" applyBorder="1" applyProtection="1"/>
    <xf numFmtId="9" fontId="3" fillId="0" borderId="2" xfId="1" applyFont="1" applyFill="1" applyBorder="1" applyProtection="1"/>
    <xf numFmtId="9" fontId="0" fillId="0" borderId="3" xfId="1" applyFont="1" applyFill="1" applyBorder="1" applyProtection="1"/>
    <xf numFmtId="9" fontId="3" fillId="0" borderId="3" xfId="1" applyFont="1" applyFill="1" applyBorder="1" applyProtection="1"/>
    <xf numFmtId="9" fontId="0" fillId="0" borderId="4" xfId="1" applyFont="1" applyFill="1" applyBorder="1" applyProtection="1"/>
    <xf numFmtId="9" fontId="3" fillId="0" borderId="4" xfId="1" applyFont="1" applyFill="1" applyBorder="1" applyProtection="1"/>
    <xf numFmtId="4" fontId="2" fillId="4" borderId="1" xfId="0" applyNumberFormat="1" applyFont="1" applyFill="1" applyBorder="1" applyAlignment="1" applyProtection="1">
      <alignment vertical="center"/>
    </xf>
    <xf numFmtId="9" fontId="2" fillId="4" borderId="1" xfId="1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horizontal="left" vertical="center"/>
    </xf>
    <xf numFmtId="4" fontId="4" fillId="2" borderId="5" xfId="0" applyNumberFormat="1" applyFont="1" applyFill="1" applyBorder="1" applyAlignment="1" applyProtection="1">
      <alignment vertical="center"/>
    </xf>
    <xf numFmtId="9" fontId="4" fillId="2" borderId="5" xfId="1" applyFont="1" applyFill="1" applyBorder="1" applyAlignment="1" applyProtection="1">
      <alignment vertical="center"/>
    </xf>
    <xf numFmtId="4" fontId="4" fillId="2" borderId="5" xfId="2" applyNumberFormat="1" applyFont="1" applyFill="1" applyBorder="1" applyAlignment="1" applyProtection="1">
      <alignment vertical="center"/>
    </xf>
    <xf numFmtId="9" fontId="0" fillId="0" borderId="6" xfId="1" applyFont="1" applyFill="1" applyBorder="1" applyProtection="1"/>
    <xf numFmtId="9" fontId="2" fillId="0" borderId="6" xfId="1" applyFont="1" applyFill="1" applyBorder="1" applyProtection="1"/>
    <xf numFmtId="9" fontId="3" fillId="0" borderId="6" xfId="1" applyFont="1" applyFill="1" applyBorder="1" applyProtection="1"/>
    <xf numFmtId="4" fontId="2" fillId="4" borderId="7" xfId="0" applyNumberFormat="1" applyFont="1" applyFill="1" applyBorder="1" applyAlignment="1" applyProtection="1">
      <alignment vertical="center"/>
    </xf>
    <xf numFmtId="9" fontId="2" fillId="4" borderId="7" xfId="1" applyFont="1" applyFill="1" applyBorder="1" applyAlignment="1" applyProtection="1">
      <alignment vertical="center"/>
    </xf>
    <xf numFmtId="0" fontId="0" fillId="2" borderId="5" xfId="0" applyFill="1" applyBorder="1" applyProtection="1"/>
    <xf numFmtId="9" fontId="0" fillId="2" borderId="5" xfId="1" applyFont="1" applyFill="1" applyBorder="1" applyProtection="1"/>
    <xf numFmtId="4" fontId="2" fillId="2" borderId="5" xfId="0" applyNumberFormat="1" applyFont="1" applyFill="1" applyBorder="1" applyProtection="1"/>
    <xf numFmtId="4" fontId="0" fillId="2" borderId="5" xfId="2" applyNumberFormat="1" applyFont="1" applyFill="1" applyBorder="1" applyProtection="1"/>
    <xf numFmtId="0" fontId="2" fillId="4" borderId="8" xfId="0" applyNumberFormat="1" applyFont="1" applyFill="1" applyBorder="1" applyAlignment="1" applyProtection="1">
      <alignment horizontal="center" vertical="center"/>
    </xf>
    <xf numFmtId="171" fontId="2" fillId="0" borderId="1" xfId="2" applyFont="1" applyFill="1" applyBorder="1" applyProtection="1"/>
    <xf numFmtId="4" fontId="0" fillId="2" borderId="2" xfId="0" applyNumberFormat="1" applyFill="1" applyBorder="1" applyProtection="1">
      <protection locked="0"/>
    </xf>
    <xf numFmtId="4" fontId="0" fillId="2" borderId="3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3" fillId="2" borderId="2" xfId="0" applyNumberFormat="1" applyFont="1" applyFill="1" applyBorder="1" applyProtection="1">
      <protection locked="0"/>
    </xf>
    <xf numFmtId="4" fontId="3" fillId="2" borderId="3" xfId="0" applyNumberFormat="1" applyFont="1" applyFill="1" applyBorder="1" applyProtection="1">
      <protection locked="0"/>
    </xf>
    <xf numFmtId="4" fontId="3" fillId="2" borderId="4" xfId="0" applyNumberFormat="1" applyFont="1" applyFill="1" applyBorder="1" applyProtection="1">
      <protection locked="0"/>
    </xf>
    <xf numFmtId="171" fontId="0" fillId="2" borderId="2" xfId="2" applyFont="1" applyFill="1" applyBorder="1" applyProtection="1">
      <protection locked="0"/>
    </xf>
    <xf numFmtId="171" fontId="0" fillId="2" borderId="3" xfId="2" applyFont="1" applyFill="1" applyBorder="1" applyProtection="1">
      <protection locked="0"/>
    </xf>
    <xf numFmtId="171" fontId="0" fillId="2" borderId="4" xfId="2" applyFont="1" applyFill="1" applyBorder="1" applyProtection="1">
      <protection locked="0"/>
    </xf>
    <xf numFmtId="171" fontId="3" fillId="2" borderId="2" xfId="2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9" fontId="2" fillId="0" borderId="1" xfId="0" applyNumberFormat="1" applyFont="1" applyFill="1" applyBorder="1" applyProtection="1"/>
    <xf numFmtId="9" fontId="2" fillId="4" borderId="1" xfId="0" applyNumberFormat="1" applyFont="1" applyFill="1" applyBorder="1" applyAlignment="1" applyProtection="1">
      <alignment vertical="center"/>
    </xf>
    <xf numFmtId="9" fontId="3" fillId="0" borderId="2" xfId="0" applyNumberFormat="1" applyFont="1" applyFill="1" applyBorder="1" applyProtection="1"/>
    <xf numFmtId="9" fontId="3" fillId="0" borderId="3" xfId="0" applyNumberFormat="1" applyFont="1" applyFill="1" applyBorder="1" applyProtection="1"/>
    <xf numFmtId="9" fontId="3" fillId="0" borderId="4" xfId="0" applyNumberFormat="1" applyFont="1" applyFill="1" applyBorder="1" applyProtection="1"/>
    <xf numFmtId="9" fontId="3" fillId="0" borderId="6" xfId="0" applyNumberFormat="1" applyFont="1" applyFill="1" applyBorder="1" applyProtection="1"/>
    <xf numFmtId="9" fontId="0" fillId="0" borderId="2" xfId="1" applyNumberFormat="1" applyFont="1" applyFill="1" applyBorder="1" applyProtection="1"/>
    <xf numFmtId="9" fontId="0" fillId="0" borderId="3" xfId="1" applyNumberFormat="1" applyFont="1" applyFill="1" applyBorder="1" applyProtection="1"/>
    <xf numFmtId="9" fontId="0" fillId="0" borderId="4" xfId="1" applyNumberFormat="1" applyFont="1" applyFill="1" applyBorder="1" applyProtection="1"/>
    <xf numFmtId="9" fontId="2" fillId="0" borderId="1" xfId="1" applyNumberFormat="1" applyFont="1" applyFill="1" applyBorder="1" applyProtection="1"/>
    <xf numFmtId="9" fontId="2" fillId="0" borderId="1" xfId="2" applyNumberFormat="1" applyFont="1" applyFill="1" applyBorder="1" applyProtection="1"/>
    <xf numFmtId="9" fontId="0" fillId="0" borderId="2" xfId="2" applyNumberFormat="1" applyFont="1" applyFill="1" applyBorder="1" applyProtection="1"/>
    <xf numFmtId="9" fontId="0" fillId="0" borderId="3" xfId="2" applyNumberFormat="1" applyFont="1" applyFill="1" applyBorder="1" applyProtection="1"/>
    <xf numFmtId="9" fontId="0" fillId="0" borderId="4" xfId="2" applyNumberFormat="1" applyFont="1" applyFill="1" applyBorder="1" applyProtection="1"/>
    <xf numFmtId="9" fontId="3" fillId="0" borderId="2" xfId="2" applyNumberFormat="1" applyFont="1" applyFill="1" applyBorder="1" applyProtection="1"/>
    <xf numFmtId="9" fontId="3" fillId="0" borderId="3" xfId="2" applyNumberFormat="1" applyFont="1" applyFill="1" applyBorder="1" applyProtection="1"/>
    <xf numFmtId="9" fontId="3" fillId="0" borderId="4" xfId="2" applyNumberFormat="1" applyFont="1" applyFill="1" applyBorder="1" applyProtection="1"/>
    <xf numFmtId="0" fontId="2" fillId="4" borderId="1" xfId="0" applyFont="1" applyFill="1" applyBorder="1" applyAlignment="1" applyProtection="1">
      <alignment horizontal="left" vertical="center"/>
    </xf>
    <xf numFmtId="0" fontId="2" fillId="4" borderId="11" xfId="0" applyFont="1" applyFill="1" applyBorder="1" applyAlignment="1" applyProtection="1">
      <alignment horizontal="left" vertical="center"/>
    </xf>
    <xf numFmtId="0" fontId="2" fillId="4" borderId="1" xfId="0" applyFont="1" applyFill="1" applyBorder="1" applyAlignment="1" applyProtection="1">
      <alignment horizontal="left"/>
    </xf>
    <xf numFmtId="0" fontId="2" fillId="4" borderId="1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/>
    </xf>
    <xf numFmtId="0" fontId="2" fillId="0" borderId="11" xfId="0" applyFont="1" applyFill="1" applyBorder="1" applyAlignment="1" applyProtection="1">
      <alignment horizontal="left"/>
    </xf>
    <xf numFmtId="0" fontId="0" fillId="0" borderId="12" xfId="0" applyFill="1" applyBorder="1" applyAlignment="1" applyProtection="1">
      <alignment horizontal="left"/>
    </xf>
    <xf numFmtId="0" fontId="0" fillId="0" borderId="13" xfId="0" applyFill="1" applyBorder="1" applyAlignment="1" applyProtection="1">
      <alignment horizontal="left"/>
    </xf>
    <xf numFmtId="0" fontId="0" fillId="0" borderId="9" xfId="0" applyFill="1" applyBorder="1" applyAlignment="1" applyProtection="1">
      <alignment horizontal="left"/>
    </xf>
    <xf numFmtId="0" fontId="0" fillId="0" borderId="10" xfId="0" applyFill="1" applyBorder="1" applyAlignment="1" applyProtection="1">
      <alignment horizontal="left"/>
    </xf>
    <xf numFmtId="0" fontId="0" fillId="0" borderId="14" xfId="0" applyFill="1" applyBorder="1" applyAlignment="1" applyProtection="1">
      <alignment horizontal="left"/>
    </xf>
    <xf numFmtId="0" fontId="0" fillId="0" borderId="15" xfId="0" applyFill="1" applyBorder="1" applyAlignment="1" applyProtection="1">
      <alignment horizontal="left"/>
    </xf>
    <xf numFmtId="0" fontId="0" fillId="0" borderId="11" xfId="0" applyFill="1" applyBorder="1" applyAlignment="1" applyProtection="1">
      <alignment horizontal="left"/>
    </xf>
    <xf numFmtId="0" fontId="0" fillId="0" borderId="5" xfId="0" applyFill="1" applyBorder="1" applyAlignment="1" applyProtection="1">
      <alignment horizontal="left"/>
    </xf>
    <xf numFmtId="0" fontId="0" fillId="2" borderId="5" xfId="0" applyFill="1" applyBorder="1" applyAlignment="1" applyProtection="1">
      <alignment horizontal="left"/>
    </xf>
    <xf numFmtId="0" fontId="2" fillId="4" borderId="5" xfId="0" applyFont="1" applyFill="1" applyBorder="1" applyAlignment="1" applyProtection="1">
      <alignment horizontal="left" vertical="center"/>
    </xf>
    <xf numFmtId="0" fontId="2" fillId="4" borderId="16" xfId="0" applyFont="1" applyFill="1" applyBorder="1" applyAlignment="1" applyProtection="1">
      <alignment horizontal="left" vertical="center"/>
    </xf>
    <xf numFmtId="0" fontId="2" fillId="4" borderId="7" xfId="0" applyFont="1" applyFill="1" applyBorder="1" applyAlignment="1" applyProtection="1">
      <alignment horizontal="left" vertical="center"/>
    </xf>
    <xf numFmtId="0" fontId="2" fillId="4" borderId="17" xfId="0" applyFont="1" applyFill="1" applyBorder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/>
    </xf>
    <xf numFmtId="0" fontId="3" fillId="0" borderId="12" xfId="0" applyFont="1" applyFill="1" applyBorder="1" applyAlignment="1" applyProtection="1">
      <alignment horizontal="left"/>
    </xf>
    <xf numFmtId="0" fontId="3" fillId="0" borderId="13" xfId="0" applyFont="1" applyFill="1" applyBorder="1" applyAlignment="1" applyProtection="1">
      <alignment horizontal="left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8A5D2-D126-487E-96E1-AB781DB2F941}">
  <sheetPr codeName="Plan2">
    <pageSetUpPr fitToPage="1"/>
  </sheetPr>
  <dimension ref="A1:BO335"/>
  <sheetViews>
    <sheetView showGridLines="0" showRowColHeaders="0" tabSelected="1"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K2" sqref="K2"/>
    </sheetView>
  </sheetViews>
  <sheetFormatPr defaultColWidth="9.109375" defaultRowHeight="13.2" x14ac:dyDescent="0.25"/>
  <cols>
    <col min="1" max="2" width="9.109375" style="2"/>
    <col min="3" max="3" width="19.109375" style="2" customWidth="1"/>
    <col min="4" max="4" width="12.44140625" style="2" customWidth="1"/>
    <col min="5" max="6" width="10.109375" style="2" customWidth="1"/>
    <col min="7" max="7" width="12.44140625" style="2" customWidth="1"/>
    <col min="8" max="9" width="10.109375" style="2" customWidth="1"/>
    <col min="10" max="10" width="12.44140625" style="2" customWidth="1"/>
    <col min="11" max="12" width="10.109375" style="2" customWidth="1"/>
    <col min="13" max="13" width="12.44140625" style="2" customWidth="1"/>
    <col min="14" max="15" width="10.109375" style="2" customWidth="1"/>
    <col min="16" max="16384" width="9.109375" style="2"/>
  </cols>
  <sheetData>
    <row r="1" spans="1:6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</row>
    <row r="2" spans="1:67" ht="27" customHeight="1" x14ac:dyDescent="0.25">
      <c r="A2" s="80" t="s">
        <v>53</v>
      </c>
      <c r="B2" s="80"/>
      <c r="C2" s="80"/>
      <c r="D2" s="80"/>
      <c r="E2" s="8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</row>
    <row r="3" spans="1:67" ht="13.8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</row>
    <row r="4" spans="1:67" ht="19.5" customHeight="1" thickBot="1" x14ac:dyDescent="0.3">
      <c r="A4" s="61" t="s">
        <v>35</v>
      </c>
      <c r="B4" s="61"/>
      <c r="C4" s="62"/>
      <c r="D4" s="43">
        <v>2008</v>
      </c>
      <c r="E4" s="4" t="s">
        <v>38</v>
      </c>
      <c r="F4" s="4" t="s">
        <v>39</v>
      </c>
      <c r="G4" s="3">
        <f>D4+1</f>
        <v>2009</v>
      </c>
      <c r="H4" s="4" t="s">
        <v>38</v>
      </c>
      <c r="I4" s="4" t="s">
        <v>39</v>
      </c>
      <c r="J4" s="3">
        <f>G4+1</f>
        <v>2010</v>
      </c>
      <c r="K4" s="4" t="s">
        <v>38</v>
      </c>
      <c r="L4" s="4" t="s">
        <v>39</v>
      </c>
      <c r="M4" s="3">
        <f>J4+1</f>
        <v>2011</v>
      </c>
      <c r="N4" s="4" t="s">
        <v>38</v>
      </c>
      <c r="O4" s="4" t="s">
        <v>39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</row>
    <row r="5" spans="1:67" ht="13.8" thickBot="1" x14ac:dyDescent="0.3">
      <c r="A5" s="63" t="s">
        <v>0</v>
      </c>
      <c r="B5" s="63"/>
      <c r="C5" s="64"/>
      <c r="D5" s="5">
        <f>SUM(D6+D10)</f>
        <v>262331</v>
      </c>
      <c r="E5" s="6">
        <f t="shared" ref="E5:E21" si="0">D5/$D$22</f>
        <v>0.87639101863822988</v>
      </c>
      <c r="F5" s="6">
        <v>1</v>
      </c>
      <c r="G5" s="5">
        <f>SUM(G6+G10)</f>
        <v>323898</v>
      </c>
      <c r="H5" s="6">
        <f t="shared" ref="H5:H21" si="1">G5/$G$22</f>
        <v>0.86627368961588458</v>
      </c>
      <c r="I5" s="44">
        <f>G5/D5</f>
        <v>1.2346920493574911</v>
      </c>
      <c r="J5" s="5">
        <f>SUM(J6+J10)</f>
        <v>360067</v>
      </c>
      <c r="K5" s="6">
        <f t="shared" ref="K5:K21" si="2">J5/$J$22</f>
        <v>0.86229754745944964</v>
      </c>
      <c r="L5" s="44">
        <f>J5/D5</f>
        <v>1.3725674815404965</v>
      </c>
      <c r="M5" s="5">
        <f>SUM(M6+M10)</f>
        <v>405469</v>
      </c>
      <c r="N5" s="6">
        <f t="shared" ref="N5:N21" si="3">M5/$M$22</f>
        <v>0.86367576985913874</v>
      </c>
      <c r="O5" s="44">
        <f>M5/D5</f>
        <v>1.5456389065722314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</row>
    <row r="6" spans="1:67" ht="13.8" thickBot="1" x14ac:dyDescent="0.3">
      <c r="A6" s="65" t="s">
        <v>1</v>
      </c>
      <c r="B6" s="65"/>
      <c r="C6" s="66"/>
      <c r="D6" s="5">
        <f>SUM(D7:D9)</f>
        <v>12331</v>
      </c>
      <c r="E6" s="6">
        <f t="shared" si="0"/>
        <v>4.1195198626269913E-2</v>
      </c>
      <c r="F6" s="6">
        <v>1</v>
      </c>
      <c r="G6" s="5">
        <f>SUM(G7:G9)</f>
        <v>13898</v>
      </c>
      <c r="H6" s="6">
        <f t="shared" si="1"/>
        <v>3.7170565234368728E-2</v>
      </c>
      <c r="I6" s="44">
        <f t="shared" ref="I6:I36" si="4">G6/D6</f>
        <v>1.1270780958559727</v>
      </c>
      <c r="J6" s="5">
        <f>SUM(J7:J9)</f>
        <v>12067</v>
      </c>
      <c r="K6" s="6">
        <f t="shared" si="2"/>
        <v>2.8898356431422981E-2</v>
      </c>
      <c r="L6" s="44">
        <f t="shared" ref="L6:L58" si="5">J6/D6</f>
        <v>0.97859054415700264</v>
      </c>
      <c r="M6" s="5">
        <f>SUM(M7:M9)</f>
        <v>15469</v>
      </c>
      <c r="N6" s="6">
        <f t="shared" si="3"/>
        <v>3.2949992438265359E-2</v>
      </c>
      <c r="O6" s="44">
        <f t="shared" ref="O6:O58" si="6">M6/D6</f>
        <v>1.2544805774065364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</row>
    <row r="7" spans="1:67" x14ac:dyDescent="0.25">
      <c r="A7" s="67" t="s">
        <v>2</v>
      </c>
      <c r="B7" s="68"/>
      <c r="C7" s="68"/>
      <c r="D7" s="30">
        <v>10000</v>
      </c>
      <c r="E7" s="7">
        <f t="shared" si="0"/>
        <v>3.3407832800478397E-2</v>
      </c>
      <c r="F7" s="8">
        <v>1</v>
      </c>
      <c r="G7" s="30">
        <v>8000</v>
      </c>
      <c r="H7" s="8">
        <f t="shared" si="1"/>
        <v>2.1396209661458474E-2</v>
      </c>
      <c r="I7" s="46">
        <f t="shared" si="4"/>
        <v>0.8</v>
      </c>
      <c r="J7" s="30">
        <v>7000</v>
      </c>
      <c r="K7" s="8">
        <f t="shared" si="2"/>
        <v>1.6763776831023525E-2</v>
      </c>
      <c r="L7" s="46">
        <f t="shared" si="5"/>
        <v>0.7</v>
      </c>
      <c r="M7" s="30">
        <v>6000</v>
      </c>
      <c r="N7" s="8">
        <f t="shared" si="3"/>
        <v>1.2780396575705745E-2</v>
      </c>
      <c r="O7" s="46">
        <f t="shared" si="6"/>
        <v>0.6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</row>
    <row r="8" spans="1:67" x14ac:dyDescent="0.25">
      <c r="A8" s="71" t="s">
        <v>3</v>
      </c>
      <c r="B8" s="72"/>
      <c r="C8" s="72"/>
      <c r="D8" s="31">
        <v>210</v>
      </c>
      <c r="E8" s="9">
        <f t="shared" si="0"/>
        <v>7.0156448881004637E-4</v>
      </c>
      <c r="F8" s="10">
        <v>1</v>
      </c>
      <c r="G8" s="31">
        <v>454</v>
      </c>
      <c r="H8" s="10">
        <f t="shared" si="1"/>
        <v>1.2142348982877684E-3</v>
      </c>
      <c r="I8" s="47">
        <f t="shared" si="4"/>
        <v>2.1619047619047618</v>
      </c>
      <c r="J8" s="31">
        <v>500</v>
      </c>
      <c r="K8" s="10">
        <f t="shared" si="2"/>
        <v>1.1974126307873947E-3</v>
      </c>
      <c r="L8" s="47">
        <f t="shared" si="5"/>
        <v>2.3809523809523809</v>
      </c>
      <c r="M8" s="31">
        <v>700</v>
      </c>
      <c r="N8" s="10">
        <f t="shared" si="3"/>
        <v>1.4910462671656702E-3</v>
      </c>
      <c r="O8" s="47">
        <f t="shared" si="6"/>
        <v>3.3333333333333335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</row>
    <row r="9" spans="1:67" ht="13.8" thickBot="1" x14ac:dyDescent="0.3">
      <c r="A9" s="69" t="s">
        <v>4</v>
      </c>
      <c r="B9" s="70"/>
      <c r="C9" s="70"/>
      <c r="D9" s="32">
        <v>2121</v>
      </c>
      <c r="E9" s="11">
        <f t="shared" si="0"/>
        <v>7.0858013369814688E-3</v>
      </c>
      <c r="F9" s="12">
        <v>1</v>
      </c>
      <c r="G9" s="33">
        <v>5444</v>
      </c>
      <c r="H9" s="12">
        <f t="shared" si="1"/>
        <v>1.4560120674622491E-2</v>
      </c>
      <c r="I9" s="48">
        <f t="shared" si="4"/>
        <v>2.5667138142385668</v>
      </c>
      <c r="J9" s="32">
        <v>4567</v>
      </c>
      <c r="K9" s="12">
        <f t="shared" si="2"/>
        <v>1.0937166969612062E-2</v>
      </c>
      <c r="L9" s="48">
        <f t="shared" si="5"/>
        <v>2.1532296086751535</v>
      </c>
      <c r="M9" s="32">
        <v>8769</v>
      </c>
      <c r="N9" s="12">
        <f t="shared" si="3"/>
        <v>1.8678549595393945E-2</v>
      </c>
      <c r="O9" s="48">
        <f t="shared" si="6"/>
        <v>4.1343705799151342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</row>
    <row r="10" spans="1:67" ht="13.8" thickBot="1" x14ac:dyDescent="0.3">
      <c r="A10" s="65" t="s">
        <v>5</v>
      </c>
      <c r="B10" s="65"/>
      <c r="C10" s="66"/>
      <c r="D10" s="5">
        <f>SUM(D11:D12)</f>
        <v>250000</v>
      </c>
      <c r="E10" s="6">
        <f t="shared" si="0"/>
        <v>0.83519582001196002</v>
      </c>
      <c r="F10" s="6">
        <v>1</v>
      </c>
      <c r="G10" s="5">
        <f>SUM(G11:G12)</f>
        <v>310000</v>
      </c>
      <c r="H10" s="6">
        <f t="shared" si="1"/>
        <v>0.82910312438151579</v>
      </c>
      <c r="I10" s="44">
        <f t="shared" si="4"/>
        <v>1.24</v>
      </c>
      <c r="J10" s="5">
        <f>SUM(J11:J12)</f>
        <v>348000</v>
      </c>
      <c r="K10" s="6">
        <f t="shared" si="2"/>
        <v>0.83339919102802662</v>
      </c>
      <c r="L10" s="44">
        <f t="shared" si="5"/>
        <v>1.3919999999999999</v>
      </c>
      <c r="M10" s="5">
        <f>SUM(M11:M12)</f>
        <v>390000</v>
      </c>
      <c r="N10" s="6">
        <f t="shared" si="3"/>
        <v>0.83072577742087339</v>
      </c>
      <c r="O10" s="44">
        <f t="shared" si="6"/>
        <v>1.56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</row>
    <row r="11" spans="1:67" x14ac:dyDescent="0.25">
      <c r="A11" s="67" t="s">
        <v>6</v>
      </c>
      <c r="B11" s="68"/>
      <c r="C11" s="68"/>
      <c r="D11" s="30">
        <v>200000</v>
      </c>
      <c r="E11" s="7">
        <f t="shared" si="0"/>
        <v>0.66815665600956797</v>
      </c>
      <c r="F11" s="8">
        <v>1</v>
      </c>
      <c r="G11" s="30">
        <v>230000</v>
      </c>
      <c r="H11" s="8">
        <f t="shared" si="1"/>
        <v>0.61514102776693114</v>
      </c>
      <c r="I11" s="46">
        <f t="shared" si="4"/>
        <v>1.1499999999999999</v>
      </c>
      <c r="J11" s="30">
        <v>269000</v>
      </c>
      <c r="K11" s="8">
        <f t="shared" si="2"/>
        <v>0.64420799536361828</v>
      </c>
      <c r="L11" s="46">
        <f t="shared" si="5"/>
        <v>1.345</v>
      </c>
      <c r="M11" s="30">
        <v>300000</v>
      </c>
      <c r="N11" s="8">
        <f t="shared" si="3"/>
        <v>0.63901982878528718</v>
      </c>
      <c r="O11" s="46">
        <f t="shared" si="6"/>
        <v>1.5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</row>
    <row r="12" spans="1:67" ht="13.8" thickBot="1" x14ac:dyDescent="0.3">
      <c r="A12" s="69" t="s">
        <v>7</v>
      </c>
      <c r="B12" s="70"/>
      <c r="C12" s="70"/>
      <c r="D12" s="32">
        <v>50000</v>
      </c>
      <c r="E12" s="11">
        <f t="shared" si="0"/>
        <v>0.16703916400239199</v>
      </c>
      <c r="F12" s="12">
        <v>1</v>
      </c>
      <c r="G12" s="32">
        <v>80000</v>
      </c>
      <c r="H12" s="12">
        <f t="shared" si="1"/>
        <v>0.21396209661458473</v>
      </c>
      <c r="I12" s="48">
        <f t="shared" si="4"/>
        <v>1.6</v>
      </c>
      <c r="J12" s="32">
        <v>79000</v>
      </c>
      <c r="K12" s="12">
        <f t="shared" si="2"/>
        <v>0.18919119566440834</v>
      </c>
      <c r="L12" s="48">
        <f t="shared" si="5"/>
        <v>1.58</v>
      </c>
      <c r="M12" s="32">
        <v>90000</v>
      </c>
      <c r="N12" s="12">
        <f t="shared" si="3"/>
        <v>0.19170594863558615</v>
      </c>
      <c r="O12" s="48">
        <f t="shared" si="6"/>
        <v>1.8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</row>
    <row r="13" spans="1:67" ht="13.8" thickBot="1" x14ac:dyDescent="0.3">
      <c r="A13" s="63" t="s">
        <v>37</v>
      </c>
      <c r="B13" s="63"/>
      <c r="C13" s="64"/>
      <c r="D13" s="5">
        <f>SUM(D14+D17)</f>
        <v>37000</v>
      </c>
      <c r="E13" s="6">
        <f t="shared" si="0"/>
        <v>0.12360898136177008</v>
      </c>
      <c r="F13" s="6">
        <v>1</v>
      </c>
      <c r="G13" s="5">
        <f>SUM(G14+G17)</f>
        <v>50000</v>
      </c>
      <c r="H13" s="6">
        <f t="shared" si="1"/>
        <v>0.13372631038411545</v>
      </c>
      <c r="I13" s="44">
        <f t="shared" si="4"/>
        <v>1.3513513513513513</v>
      </c>
      <c r="J13" s="5">
        <f>SUM(J14+J17)</f>
        <v>57500</v>
      </c>
      <c r="K13" s="6">
        <f t="shared" si="2"/>
        <v>0.13770245254055039</v>
      </c>
      <c r="L13" s="44">
        <f t="shared" si="5"/>
        <v>1.5540540540540539</v>
      </c>
      <c r="M13" s="5">
        <f>SUM(M14+M17)</f>
        <v>64000</v>
      </c>
      <c r="N13" s="6">
        <f t="shared" si="3"/>
        <v>0.13632423014086126</v>
      </c>
      <c r="O13" s="44">
        <f t="shared" si="6"/>
        <v>1.7297297297297298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</row>
    <row r="14" spans="1:67" ht="13.8" thickBot="1" x14ac:dyDescent="0.3">
      <c r="A14" s="65" t="s">
        <v>8</v>
      </c>
      <c r="B14" s="65"/>
      <c r="C14" s="66"/>
      <c r="D14" s="5">
        <f>SUM(D15+D16)</f>
        <v>9000</v>
      </c>
      <c r="E14" s="6">
        <f t="shared" si="0"/>
        <v>3.0067049520430562E-2</v>
      </c>
      <c r="F14" s="6">
        <v>1</v>
      </c>
      <c r="G14" s="5">
        <f>SUM(G15+G16)</f>
        <v>9000</v>
      </c>
      <c r="H14" s="6">
        <f t="shared" si="1"/>
        <v>2.4070735869140783E-2</v>
      </c>
      <c r="I14" s="44">
        <f t="shared" si="4"/>
        <v>1</v>
      </c>
      <c r="J14" s="5">
        <f>SUM(J15+J16)</f>
        <v>10000</v>
      </c>
      <c r="K14" s="6">
        <f t="shared" si="2"/>
        <v>2.3948252615747893E-2</v>
      </c>
      <c r="L14" s="44">
        <f t="shared" si="5"/>
        <v>1.1111111111111112</v>
      </c>
      <c r="M14" s="5">
        <f>SUM(M15+M16)</f>
        <v>11000</v>
      </c>
      <c r="N14" s="6">
        <f t="shared" si="3"/>
        <v>2.343072705546053E-2</v>
      </c>
      <c r="O14" s="44">
        <f t="shared" si="6"/>
        <v>1.2222222222222223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</row>
    <row r="15" spans="1:67" x14ac:dyDescent="0.25">
      <c r="A15" s="67" t="s">
        <v>9</v>
      </c>
      <c r="B15" s="68"/>
      <c r="C15" s="68"/>
      <c r="D15" s="30">
        <v>5000</v>
      </c>
      <c r="E15" s="7">
        <f t="shared" si="0"/>
        <v>1.6703916400239199E-2</v>
      </c>
      <c r="F15" s="8">
        <v>1</v>
      </c>
      <c r="G15" s="30">
        <v>3000</v>
      </c>
      <c r="H15" s="8">
        <f t="shared" si="1"/>
        <v>8.0235786230469265E-3</v>
      </c>
      <c r="I15" s="46">
        <f t="shared" si="4"/>
        <v>0.6</v>
      </c>
      <c r="J15" s="34">
        <v>5000</v>
      </c>
      <c r="K15" s="8">
        <f t="shared" si="2"/>
        <v>1.1974126307873947E-2</v>
      </c>
      <c r="L15" s="46">
        <f t="shared" si="5"/>
        <v>1</v>
      </c>
      <c r="M15" s="34">
        <v>6000</v>
      </c>
      <c r="N15" s="8">
        <f t="shared" si="3"/>
        <v>1.2780396575705745E-2</v>
      </c>
      <c r="O15" s="46">
        <f t="shared" si="6"/>
        <v>1.2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</row>
    <row r="16" spans="1:67" ht="13.8" thickBot="1" x14ac:dyDescent="0.3">
      <c r="A16" s="69" t="s">
        <v>40</v>
      </c>
      <c r="B16" s="70"/>
      <c r="C16" s="70"/>
      <c r="D16" s="32">
        <v>4000</v>
      </c>
      <c r="E16" s="11">
        <f t="shared" si="0"/>
        <v>1.336313312019136E-2</v>
      </c>
      <c r="F16" s="12">
        <v>1</v>
      </c>
      <c r="G16" s="32">
        <v>6000</v>
      </c>
      <c r="H16" s="12">
        <f t="shared" si="1"/>
        <v>1.6047157246093853E-2</v>
      </c>
      <c r="I16" s="48">
        <f>G16/D16</f>
        <v>1.5</v>
      </c>
      <c r="J16" s="32">
        <v>5000</v>
      </c>
      <c r="K16" s="12">
        <f t="shared" si="2"/>
        <v>1.1974126307873947E-2</v>
      </c>
      <c r="L16" s="48">
        <f>J16/D16</f>
        <v>1.25</v>
      </c>
      <c r="M16" s="32">
        <v>5000</v>
      </c>
      <c r="N16" s="12">
        <f t="shared" si="3"/>
        <v>1.0650330479754787E-2</v>
      </c>
      <c r="O16" s="48">
        <f>M16/D16</f>
        <v>1.25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</row>
    <row r="17" spans="1:67" ht="13.8" thickBot="1" x14ac:dyDescent="0.3">
      <c r="A17" s="65" t="s">
        <v>10</v>
      </c>
      <c r="B17" s="65"/>
      <c r="C17" s="66"/>
      <c r="D17" s="5">
        <f>SUM(D18:D20)-D21</f>
        <v>28000</v>
      </c>
      <c r="E17" s="6">
        <f t="shared" si="0"/>
        <v>9.3541931841339521E-2</v>
      </c>
      <c r="F17" s="6">
        <v>1</v>
      </c>
      <c r="G17" s="5">
        <f>SUM(G18:G20)-G21</f>
        <v>41000</v>
      </c>
      <c r="H17" s="6">
        <f t="shared" si="1"/>
        <v>0.10965557451497467</v>
      </c>
      <c r="I17" s="44">
        <f t="shared" si="4"/>
        <v>1.4642857142857142</v>
      </c>
      <c r="J17" s="5">
        <f>SUM(J18:J20)-J21</f>
        <v>47500</v>
      </c>
      <c r="K17" s="6">
        <f t="shared" si="2"/>
        <v>0.11375419992480248</v>
      </c>
      <c r="L17" s="44">
        <f t="shared" si="5"/>
        <v>1.6964285714285714</v>
      </c>
      <c r="M17" s="5">
        <f>SUM(M18:M20)-M21</f>
        <v>53000</v>
      </c>
      <c r="N17" s="6">
        <f t="shared" si="3"/>
        <v>0.11289350308540073</v>
      </c>
      <c r="O17" s="44">
        <f t="shared" si="6"/>
        <v>1.8928571428571428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</row>
    <row r="18" spans="1:67" x14ac:dyDescent="0.25">
      <c r="A18" s="67" t="s">
        <v>41</v>
      </c>
      <c r="B18" s="68"/>
      <c r="C18" s="68"/>
      <c r="D18" s="30">
        <v>7000</v>
      </c>
      <c r="E18" s="7">
        <f t="shared" si="0"/>
        <v>2.338548296033488E-2</v>
      </c>
      <c r="F18" s="8">
        <v>1</v>
      </c>
      <c r="G18" s="30">
        <v>8000</v>
      </c>
      <c r="H18" s="8">
        <f t="shared" si="1"/>
        <v>2.1396209661458474E-2</v>
      </c>
      <c r="I18" s="46">
        <f t="shared" si="4"/>
        <v>1.1428571428571428</v>
      </c>
      <c r="J18" s="30">
        <v>6000</v>
      </c>
      <c r="K18" s="8">
        <f t="shared" si="2"/>
        <v>1.4368951569448736E-2</v>
      </c>
      <c r="L18" s="46">
        <f t="shared" si="5"/>
        <v>0.8571428571428571</v>
      </c>
      <c r="M18" s="30">
        <v>9000</v>
      </c>
      <c r="N18" s="8">
        <f t="shared" si="3"/>
        <v>1.9170594863558616E-2</v>
      </c>
      <c r="O18" s="46">
        <f t="shared" si="6"/>
        <v>1.2857142857142858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</row>
    <row r="19" spans="1:67" x14ac:dyDescent="0.25">
      <c r="A19" s="71" t="s">
        <v>42</v>
      </c>
      <c r="B19" s="72"/>
      <c r="C19" s="72"/>
      <c r="D19" s="31">
        <v>30000</v>
      </c>
      <c r="E19" s="9">
        <f t="shared" si="0"/>
        <v>0.1002234984014352</v>
      </c>
      <c r="F19" s="10">
        <v>1</v>
      </c>
      <c r="G19" s="31">
        <v>40000</v>
      </c>
      <c r="H19" s="10">
        <f t="shared" si="1"/>
        <v>0.10698104830729237</v>
      </c>
      <c r="I19" s="47">
        <f t="shared" si="4"/>
        <v>1.3333333333333333</v>
      </c>
      <c r="J19" s="31">
        <v>50000</v>
      </c>
      <c r="K19" s="10">
        <f t="shared" si="2"/>
        <v>0.11974126307873946</v>
      </c>
      <c r="L19" s="47">
        <f t="shared" si="5"/>
        <v>1.6666666666666667</v>
      </c>
      <c r="M19" s="31">
        <v>60000</v>
      </c>
      <c r="N19" s="10">
        <f t="shared" si="3"/>
        <v>0.12780396575705744</v>
      </c>
      <c r="O19" s="47">
        <f t="shared" si="6"/>
        <v>2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</row>
    <row r="20" spans="1:67" x14ac:dyDescent="0.25">
      <c r="A20" s="71" t="s">
        <v>11</v>
      </c>
      <c r="B20" s="72"/>
      <c r="C20" s="72"/>
      <c r="D20" s="31">
        <v>6000</v>
      </c>
      <c r="E20" s="9">
        <f t="shared" si="0"/>
        <v>2.0044699680287041E-2</v>
      </c>
      <c r="F20" s="10">
        <v>1</v>
      </c>
      <c r="G20" s="31">
        <v>5000</v>
      </c>
      <c r="H20" s="10">
        <f t="shared" si="1"/>
        <v>1.3372631038411546E-2</v>
      </c>
      <c r="I20" s="47">
        <f t="shared" si="4"/>
        <v>0.83333333333333337</v>
      </c>
      <c r="J20" s="31">
        <v>4500</v>
      </c>
      <c r="K20" s="10">
        <f t="shared" si="2"/>
        <v>1.0776713677086552E-2</v>
      </c>
      <c r="L20" s="47">
        <f t="shared" si="5"/>
        <v>0.75</v>
      </c>
      <c r="M20" s="31">
        <v>4000</v>
      </c>
      <c r="N20" s="10">
        <f t="shared" si="3"/>
        <v>8.5202643838038286E-3</v>
      </c>
      <c r="O20" s="47">
        <f t="shared" si="6"/>
        <v>0.66666666666666663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</row>
    <row r="21" spans="1:67" ht="13.8" thickBot="1" x14ac:dyDescent="0.3">
      <c r="A21" s="69" t="s">
        <v>12</v>
      </c>
      <c r="B21" s="70"/>
      <c r="C21" s="70"/>
      <c r="D21" s="32">
        <v>15000</v>
      </c>
      <c r="E21" s="11">
        <f t="shared" si="0"/>
        <v>5.0111749200717599E-2</v>
      </c>
      <c r="F21" s="12">
        <v>1</v>
      </c>
      <c r="G21" s="32">
        <v>12000</v>
      </c>
      <c r="H21" s="12">
        <f t="shared" si="1"/>
        <v>3.2094314492187706E-2</v>
      </c>
      <c r="I21" s="48">
        <f t="shared" si="4"/>
        <v>0.8</v>
      </c>
      <c r="J21" s="32">
        <v>13000</v>
      </c>
      <c r="K21" s="12">
        <f t="shared" si="2"/>
        <v>3.1132728400472258E-2</v>
      </c>
      <c r="L21" s="48">
        <f t="shared" si="5"/>
        <v>0.8666666666666667</v>
      </c>
      <c r="M21" s="32">
        <v>20000</v>
      </c>
      <c r="N21" s="12">
        <f t="shared" si="3"/>
        <v>4.260132191901915E-2</v>
      </c>
      <c r="O21" s="48">
        <f t="shared" si="6"/>
        <v>1.3333333333333333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</row>
    <row r="22" spans="1:67" ht="27" customHeight="1" thickBot="1" x14ac:dyDescent="0.3">
      <c r="A22" s="61" t="s">
        <v>13</v>
      </c>
      <c r="B22" s="61"/>
      <c r="C22" s="62"/>
      <c r="D22" s="13">
        <f>SUM(D5+D13)</f>
        <v>299331</v>
      </c>
      <c r="E22" s="14"/>
      <c r="F22" s="14">
        <v>1</v>
      </c>
      <c r="G22" s="13">
        <f>SUM(G5+G13)</f>
        <v>373898</v>
      </c>
      <c r="H22" s="14"/>
      <c r="I22" s="45">
        <f t="shared" si="4"/>
        <v>1.2491121868433273</v>
      </c>
      <c r="J22" s="13">
        <f>SUM(J5+J13)</f>
        <v>417567</v>
      </c>
      <c r="K22" s="14"/>
      <c r="L22" s="45">
        <f t="shared" si="5"/>
        <v>1.3950008518997363</v>
      </c>
      <c r="M22" s="13">
        <f>SUM(M5+M13)</f>
        <v>469469</v>
      </c>
      <c r="N22" s="14"/>
      <c r="O22" s="45">
        <f t="shared" si="6"/>
        <v>1.5683941857007795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</row>
    <row r="23" spans="1:67" ht="13.5" customHeight="1" thickBot="1" x14ac:dyDescent="0.3">
      <c r="A23" s="15"/>
      <c r="B23" s="15"/>
      <c r="C23" s="15"/>
      <c r="D23" s="16"/>
      <c r="E23" s="17"/>
      <c r="F23" s="17"/>
      <c r="G23" s="16"/>
      <c r="H23" s="17"/>
      <c r="I23" s="16"/>
      <c r="J23" s="16"/>
      <c r="K23" s="17"/>
      <c r="L23" s="16"/>
      <c r="M23" s="16"/>
      <c r="N23" s="17"/>
      <c r="O23" s="18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</row>
    <row r="24" spans="1:67" ht="13.8" thickBot="1" x14ac:dyDescent="0.3">
      <c r="A24" s="63" t="s">
        <v>14</v>
      </c>
      <c r="B24" s="63"/>
      <c r="C24" s="64"/>
      <c r="D24" s="5">
        <f>SUM(D25:D28)</f>
        <v>15500</v>
      </c>
      <c r="E24" s="6">
        <f t="shared" ref="E24:E35" si="7">D24/$D$36</f>
        <v>0.10299003322259136</v>
      </c>
      <c r="F24" s="6">
        <v>1</v>
      </c>
      <c r="G24" s="5">
        <f>SUM(G25:G28)</f>
        <v>18000</v>
      </c>
      <c r="H24" s="6">
        <f t="shared" ref="H24:H35" si="8">G24/$G$36</f>
        <v>9.9447513812154692E-2</v>
      </c>
      <c r="I24" s="44">
        <f t="shared" si="4"/>
        <v>1.1612903225806452</v>
      </c>
      <c r="J24" s="5">
        <f>SUM(J25:J28)</f>
        <v>20500</v>
      </c>
      <c r="K24" s="6">
        <f t="shared" ref="K24:K35" si="9">J24/$J$36</f>
        <v>9.6926713947990545E-2</v>
      </c>
      <c r="L24" s="44">
        <f t="shared" si="5"/>
        <v>1.3225806451612903</v>
      </c>
      <c r="M24" s="5">
        <f>SUM(M25:M28)</f>
        <v>19000</v>
      </c>
      <c r="N24" s="6">
        <f t="shared" ref="N24:N35" si="10">M24/$M$36</f>
        <v>7.4509803921568626E-2</v>
      </c>
      <c r="O24" s="44">
        <f t="shared" si="6"/>
        <v>1.2258064516129032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</row>
    <row r="25" spans="1:67" x14ac:dyDescent="0.25">
      <c r="A25" s="67" t="s">
        <v>15</v>
      </c>
      <c r="B25" s="68"/>
      <c r="C25" s="68"/>
      <c r="D25" s="30">
        <v>7000</v>
      </c>
      <c r="E25" s="7">
        <f t="shared" si="7"/>
        <v>4.6511627906976744E-2</v>
      </c>
      <c r="F25" s="8">
        <v>1</v>
      </c>
      <c r="G25" s="36">
        <v>8000</v>
      </c>
      <c r="H25" s="8">
        <f t="shared" si="8"/>
        <v>4.4198895027624308E-2</v>
      </c>
      <c r="I25" s="46">
        <f t="shared" si="4"/>
        <v>1.1428571428571428</v>
      </c>
      <c r="J25" s="30">
        <v>9000</v>
      </c>
      <c r="K25" s="8">
        <f t="shared" si="9"/>
        <v>4.2553191489361701E-2</v>
      </c>
      <c r="L25" s="46">
        <f t="shared" si="5"/>
        <v>1.2857142857142858</v>
      </c>
      <c r="M25" s="30">
        <v>10000</v>
      </c>
      <c r="N25" s="8">
        <f t="shared" si="10"/>
        <v>3.9215686274509803E-2</v>
      </c>
      <c r="O25" s="46">
        <f t="shared" si="6"/>
        <v>1.4285714285714286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</row>
    <row r="26" spans="1:67" x14ac:dyDescent="0.25">
      <c r="A26" s="71" t="s">
        <v>16</v>
      </c>
      <c r="B26" s="72"/>
      <c r="C26" s="72"/>
      <c r="D26" s="31">
        <v>3000</v>
      </c>
      <c r="E26" s="9">
        <f t="shared" si="7"/>
        <v>1.9933554817275746E-2</v>
      </c>
      <c r="F26" s="10">
        <v>1</v>
      </c>
      <c r="G26" s="37">
        <v>4000</v>
      </c>
      <c r="H26" s="10">
        <f t="shared" si="8"/>
        <v>2.2099447513812154E-2</v>
      </c>
      <c r="I26" s="47">
        <f t="shared" si="4"/>
        <v>1.3333333333333333</v>
      </c>
      <c r="J26" s="31">
        <v>3500</v>
      </c>
      <c r="K26" s="10">
        <f t="shared" si="9"/>
        <v>1.6548463356973995E-2</v>
      </c>
      <c r="L26" s="47">
        <f t="shared" si="5"/>
        <v>1.1666666666666667</v>
      </c>
      <c r="M26" s="31">
        <v>3000</v>
      </c>
      <c r="N26" s="10">
        <f t="shared" si="10"/>
        <v>1.1764705882352941E-2</v>
      </c>
      <c r="O26" s="47">
        <f t="shared" si="6"/>
        <v>1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</row>
    <row r="27" spans="1:67" x14ac:dyDescent="0.25">
      <c r="A27" s="71" t="s">
        <v>17</v>
      </c>
      <c r="B27" s="72"/>
      <c r="C27" s="72"/>
      <c r="D27" s="31">
        <v>2500</v>
      </c>
      <c r="E27" s="9">
        <f t="shared" si="7"/>
        <v>1.6611295681063124E-2</v>
      </c>
      <c r="F27" s="10">
        <v>1</v>
      </c>
      <c r="G27" s="37">
        <v>3000</v>
      </c>
      <c r="H27" s="10">
        <f t="shared" si="8"/>
        <v>1.6574585635359115E-2</v>
      </c>
      <c r="I27" s="47">
        <f t="shared" si="4"/>
        <v>1.2</v>
      </c>
      <c r="J27" s="31">
        <v>3000</v>
      </c>
      <c r="K27" s="10">
        <f t="shared" si="9"/>
        <v>1.4184397163120567E-2</v>
      </c>
      <c r="L27" s="47">
        <f t="shared" si="5"/>
        <v>1.2</v>
      </c>
      <c r="M27" s="31">
        <v>2000</v>
      </c>
      <c r="N27" s="10">
        <f t="shared" si="10"/>
        <v>7.8431372549019607E-3</v>
      </c>
      <c r="O27" s="47">
        <f t="shared" si="6"/>
        <v>0.8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</row>
    <row r="28" spans="1:67" ht="13.8" thickBot="1" x14ac:dyDescent="0.3">
      <c r="A28" s="69" t="s">
        <v>18</v>
      </c>
      <c r="B28" s="70"/>
      <c r="C28" s="70"/>
      <c r="D28" s="32">
        <v>3000</v>
      </c>
      <c r="E28" s="11">
        <f t="shared" si="7"/>
        <v>1.9933554817275746E-2</v>
      </c>
      <c r="F28" s="12">
        <v>1</v>
      </c>
      <c r="G28" s="38">
        <v>3000</v>
      </c>
      <c r="H28" s="12">
        <f t="shared" si="8"/>
        <v>1.6574585635359115E-2</v>
      </c>
      <c r="I28" s="48">
        <f t="shared" si="4"/>
        <v>1</v>
      </c>
      <c r="J28" s="32">
        <v>5000</v>
      </c>
      <c r="K28" s="12">
        <f t="shared" si="9"/>
        <v>2.3640661938534278E-2</v>
      </c>
      <c r="L28" s="48">
        <f t="shared" si="5"/>
        <v>1.6666666666666667</v>
      </c>
      <c r="M28" s="32">
        <v>4000</v>
      </c>
      <c r="N28" s="12">
        <f t="shared" si="10"/>
        <v>1.5686274509803921E-2</v>
      </c>
      <c r="O28" s="48">
        <f t="shared" si="6"/>
        <v>1.3333333333333333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</row>
    <row r="29" spans="1:67" ht="13.8" thickBot="1" x14ac:dyDescent="0.3">
      <c r="A29" s="63" t="s">
        <v>36</v>
      </c>
      <c r="B29" s="63"/>
      <c r="C29" s="64"/>
      <c r="D29" s="5">
        <f>D30</f>
        <v>40000</v>
      </c>
      <c r="E29" s="6">
        <f t="shared" si="7"/>
        <v>0.26578073089700999</v>
      </c>
      <c r="F29" s="6">
        <v>1</v>
      </c>
      <c r="G29" s="5">
        <f>G30</f>
        <v>50000</v>
      </c>
      <c r="H29" s="6">
        <f t="shared" si="8"/>
        <v>0.27624309392265195</v>
      </c>
      <c r="I29" s="44">
        <f>G29/D29</f>
        <v>1.25</v>
      </c>
      <c r="J29" s="5">
        <f>J30</f>
        <v>60000</v>
      </c>
      <c r="K29" s="6">
        <f t="shared" si="9"/>
        <v>0.28368794326241137</v>
      </c>
      <c r="L29" s="44">
        <f>J29/D29</f>
        <v>1.5</v>
      </c>
      <c r="M29" s="5">
        <f>M30</f>
        <v>70000</v>
      </c>
      <c r="N29" s="6">
        <f t="shared" si="10"/>
        <v>0.27450980392156865</v>
      </c>
      <c r="O29" s="44">
        <f>M29/D29</f>
        <v>1.75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</row>
    <row r="30" spans="1:67" ht="13.8" thickBot="1" x14ac:dyDescent="0.3">
      <c r="A30" s="73" t="s">
        <v>18</v>
      </c>
      <c r="B30" s="74"/>
      <c r="C30" s="74"/>
      <c r="D30" s="35">
        <v>40000</v>
      </c>
      <c r="E30" s="19">
        <f t="shared" si="7"/>
        <v>0.26578073089700999</v>
      </c>
      <c r="F30" s="20">
        <v>1</v>
      </c>
      <c r="G30" s="35">
        <v>50000</v>
      </c>
      <c r="H30" s="21">
        <f t="shared" si="8"/>
        <v>0.27624309392265195</v>
      </c>
      <c r="I30" s="49">
        <f>G30/D30</f>
        <v>1.25</v>
      </c>
      <c r="J30" s="35">
        <v>60000</v>
      </c>
      <c r="K30" s="21">
        <f t="shared" si="9"/>
        <v>0.28368794326241137</v>
      </c>
      <c r="L30" s="49">
        <f>J30/D30</f>
        <v>1.5</v>
      </c>
      <c r="M30" s="35">
        <v>70000</v>
      </c>
      <c r="N30" s="21">
        <f t="shared" si="10"/>
        <v>0.27450980392156865</v>
      </c>
      <c r="O30" s="49">
        <f>M30/D30</f>
        <v>1.75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</row>
    <row r="31" spans="1:67" ht="13.8" thickBot="1" x14ac:dyDescent="0.3">
      <c r="A31" s="63" t="s">
        <v>19</v>
      </c>
      <c r="B31" s="63"/>
      <c r="C31" s="64"/>
      <c r="D31" s="5">
        <f>SUM(D32:D35)</f>
        <v>95000</v>
      </c>
      <c r="E31" s="6">
        <f t="shared" si="7"/>
        <v>0.6312292358803987</v>
      </c>
      <c r="F31" s="6">
        <v>1</v>
      </c>
      <c r="G31" s="5">
        <f>SUM(G32:G35)</f>
        <v>113000</v>
      </c>
      <c r="H31" s="6">
        <f t="shared" si="8"/>
        <v>0.62430939226519333</v>
      </c>
      <c r="I31" s="44">
        <f t="shared" si="4"/>
        <v>1.1894736842105262</v>
      </c>
      <c r="J31" s="5">
        <f>SUM(J32:J35)</f>
        <v>131000</v>
      </c>
      <c r="K31" s="6">
        <f t="shared" si="9"/>
        <v>0.61938534278959811</v>
      </c>
      <c r="L31" s="44">
        <f t="shared" si="5"/>
        <v>1.3789473684210527</v>
      </c>
      <c r="M31" s="5">
        <f>SUM(M32:M35)</f>
        <v>166000</v>
      </c>
      <c r="N31" s="6">
        <f t="shared" si="10"/>
        <v>0.65098039215686276</v>
      </c>
      <c r="O31" s="44">
        <f t="shared" si="6"/>
        <v>1.7473684210526317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</row>
    <row r="32" spans="1:67" x14ac:dyDescent="0.25">
      <c r="A32" s="67" t="s">
        <v>20</v>
      </c>
      <c r="B32" s="68"/>
      <c r="C32" s="68"/>
      <c r="D32" s="30">
        <v>40000</v>
      </c>
      <c r="E32" s="7">
        <f t="shared" si="7"/>
        <v>0.26578073089700999</v>
      </c>
      <c r="F32" s="8">
        <v>1</v>
      </c>
      <c r="G32" s="30">
        <v>50000</v>
      </c>
      <c r="H32" s="8">
        <f t="shared" si="8"/>
        <v>0.27624309392265195</v>
      </c>
      <c r="I32" s="46">
        <f t="shared" si="4"/>
        <v>1.25</v>
      </c>
      <c r="J32" s="30">
        <v>60000</v>
      </c>
      <c r="K32" s="8">
        <f t="shared" si="9"/>
        <v>0.28368794326241137</v>
      </c>
      <c r="L32" s="46">
        <f t="shared" si="5"/>
        <v>1.5</v>
      </c>
      <c r="M32" s="30">
        <v>70000</v>
      </c>
      <c r="N32" s="8">
        <f t="shared" si="10"/>
        <v>0.27450980392156865</v>
      </c>
      <c r="O32" s="46">
        <f t="shared" si="6"/>
        <v>1.75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</row>
    <row r="33" spans="1:67" x14ac:dyDescent="0.25">
      <c r="A33" s="71" t="s">
        <v>21</v>
      </c>
      <c r="B33" s="72"/>
      <c r="C33" s="72"/>
      <c r="D33" s="31">
        <v>5000</v>
      </c>
      <c r="E33" s="9">
        <f t="shared" si="7"/>
        <v>3.3222591362126248E-2</v>
      </c>
      <c r="F33" s="10">
        <v>1</v>
      </c>
      <c r="G33" s="31">
        <v>5000</v>
      </c>
      <c r="H33" s="10">
        <f t="shared" si="8"/>
        <v>2.7624309392265192E-2</v>
      </c>
      <c r="I33" s="47">
        <f t="shared" si="4"/>
        <v>1</v>
      </c>
      <c r="J33" s="31">
        <v>6000</v>
      </c>
      <c r="K33" s="10">
        <f t="shared" si="9"/>
        <v>2.8368794326241134E-2</v>
      </c>
      <c r="L33" s="47">
        <f t="shared" si="5"/>
        <v>1.2</v>
      </c>
      <c r="M33" s="31">
        <v>6000</v>
      </c>
      <c r="N33" s="10">
        <f t="shared" si="10"/>
        <v>2.3529411764705882E-2</v>
      </c>
      <c r="O33" s="47">
        <f t="shared" si="6"/>
        <v>1.2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</row>
    <row r="34" spans="1:67" x14ac:dyDescent="0.25">
      <c r="A34" s="71" t="s">
        <v>22</v>
      </c>
      <c r="B34" s="72"/>
      <c r="C34" s="72"/>
      <c r="D34" s="31">
        <v>20000</v>
      </c>
      <c r="E34" s="9">
        <f t="shared" si="7"/>
        <v>0.13289036544850499</v>
      </c>
      <c r="F34" s="10">
        <v>1</v>
      </c>
      <c r="G34" s="31">
        <v>23000</v>
      </c>
      <c r="H34" s="10">
        <f t="shared" si="8"/>
        <v>0.1270718232044199</v>
      </c>
      <c r="I34" s="47">
        <f t="shared" si="4"/>
        <v>1.1499999999999999</v>
      </c>
      <c r="J34" s="31">
        <v>25000</v>
      </c>
      <c r="K34" s="10">
        <f t="shared" si="9"/>
        <v>0.1182033096926714</v>
      </c>
      <c r="L34" s="47">
        <f t="shared" si="5"/>
        <v>1.25</v>
      </c>
      <c r="M34" s="31">
        <v>30000</v>
      </c>
      <c r="N34" s="10">
        <f t="shared" si="10"/>
        <v>0.11764705882352941</v>
      </c>
      <c r="O34" s="47">
        <f t="shared" si="6"/>
        <v>1.5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</row>
    <row r="35" spans="1:67" ht="13.8" thickBot="1" x14ac:dyDescent="0.3">
      <c r="A35" s="69" t="s">
        <v>23</v>
      </c>
      <c r="B35" s="70"/>
      <c r="C35" s="70"/>
      <c r="D35" s="32">
        <v>30000</v>
      </c>
      <c r="E35" s="11">
        <f t="shared" si="7"/>
        <v>0.19933554817275748</v>
      </c>
      <c r="F35" s="12">
        <v>1</v>
      </c>
      <c r="G35" s="32">
        <v>35000</v>
      </c>
      <c r="H35" s="12">
        <f t="shared" si="8"/>
        <v>0.19337016574585636</v>
      </c>
      <c r="I35" s="48">
        <f t="shared" si="4"/>
        <v>1.1666666666666667</v>
      </c>
      <c r="J35" s="32">
        <v>40000</v>
      </c>
      <c r="K35" s="12">
        <f t="shared" si="9"/>
        <v>0.18912529550827423</v>
      </c>
      <c r="L35" s="48">
        <f t="shared" si="5"/>
        <v>1.3333333333333333</v>
      </c>
      <c r="M35" s="32">
        <v>60000</v>
      </c>
      <c r="N35" s="12">
        <f t="shared" si="10"/>
        <v>0.23529411764705882</v>
      </c>
      <c r="O35" s="48">
        <f t="shared" si="6"/>
        <v>2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</row>
    <row r="36" spans="1:67" ht="25.5" customHeight="1" thickBot="1" x14ac:dyDescent="0.3">
      <c r="A36" s="78" t="s">
        <v>24</v>
      </c>
      <c r="B36" s="78"/>
      <c r="C36" s="79"/>
      <c r="D36" s="22">
        <f>SUM(D24+D29+D31)</f>
        <v>150500</v>
      </c>
      <c r="E36" s="23"/>
      <c r="F36" s="23">
        <v>1</v>
      </c>
      <c r="G36" s="22">
        <f>SUM(G24+G29+G31)</f>
        <v>181000</v>
      </c>
      <c r="H36" s="23"/>
      <c r="I36" s="45">
        <f t="shared" si="4"/>
        <v>1.2026578073089702</v>
      </c>
      <c r="J36" s="22">
        <f>SUM(J24+J29+J31)</f>
        <v>211500</v>
      </c>
      <c r="K36" s="45"/>
      <c r="L36" s="45">
        <f t="shared" si="5"/>
        <v>1.4053156146179402</v>
      </c>
      <c r="M36" s="22">
        <f>SUM(M24+M29+M31)</f>
        <v>255000</v>
      </c>
      <c r="N36" s="23"/>
      <c r="O36" s="45">
        <f t="shared" si="6"/>
        <v>1.6943521594684385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</row>
    <row r="37" spans="1:67" ht="13.8" thickBot="1" x14ac:dyDescent="0.3">
      <c r="A37" s="75"/>
      <c r="B37" s="75"/>
      <c r="C37" s="75"/>
      <c r="D37" s="24"/>
      <c r="E37" s="25"/>
      <c r="F37" s="25"/>
      <c r="G37" s="24"/>
      <c r="H37" s="24"/>
      <c r="I37" s="24"/>
      <c r="J37" s="24"/>
      <c r="K37" s="24"/>
      <c r="L37" s="26"/>
      <c r="M37" s="24"/>
      <c r="N37" s="24"/>
      <c r="O37" s="27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</row>
    <row r="38" spans="1:67" ht="19.5" customHeight="1" thickBot="1" x14ac:dyDescent="0.3">
      <c r="A38" s="62" t="s">
        <v>25</v>
      </c>
      <c r="B38" s="76"/>
      <c r="C38" s="77"/>
      <c r="D38" s="28">
        <f>D4</f>
        <v>2008</v>
      </c>
      <c r="E38" s="4" t="s">
        <v>38</v>
      </c>
      <c r="F38" s="4" t="s">
        <v>39</v>
      </c>
      <c r="G38" s="28">
        <f>G4</f>
        <v>2009</v>
      </c>
      <c r="H38" s="4" t="s">
        <v>38</v>
      </c>
      <c r="I38" s="4" t="s">
        <v>39</v>
      </c>
      <c r="J38" s="28">
        <f>J4</f>
        <v>2010</v>
      </c>
      <c r="K38" s="4" t="s">
        <v>38</v>
      </c>
      <c r="L38" s="4" t="s">
        <v>39</v>
      </c>
      <c r="M38" s="28">
        <f>M4</f>
        <v>2011</v>
      </c>
      <c r="N38" s="4" t="s">
        <v>38</v>
      </c>
      <c r="O38" s="4" t="s">
        <v>39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</row>
    <row r="39" spans="1:67" ht="13.8" thickBot="1" x14ac:dyDescent="0.3">
      <c r="A39" s="63" t="s">
        <v>34</v>
      </c>
      <c r="B39" s="63"/>
      <c r="C39" s="64"/>
      <c r="D39" s="5">
        <f>SUM(D40:D42)</f>
        <v>290000</v>
      </c>
      <c r="E39" s="6">
        <v>1</v>
      </c>
      <c r="F39" s="6">
        <v>1</v>
      </c>
      <c r="G39" s="5">
        <f>SUM(G40:G42)</f>
        <v>354000</v>
      </c>
      <c r="H39" s="6">
        <v>1</v>
      </c>
      <c r="I39" s="44">
        <f>G39/D39</f>
        <v>1.2206896551724138</v>
      </c>
      <c r="J39" s="5">
        <f>SUM(J40:J42)</f>
        <v>424000</v>
      </c>
      <c r="K39" s="6">
        <v>1</v>
      </c>
      <c r="L39" s="44">
        <f t="shared" si="5"/>
        <v>1.4620689655172414</v>
      </c>
      <c r="M39" s="5">
        <f>SUM(M40:M42)</f>
        <v>570000</v>
      </c>
      <c r="N39" s="6">
        <v>1</v>
      </c>
      <c r="O39" s="54">
        <f t="shared" si="6"/>
        <v>1.9655172413793103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</row>
    <row r="40" spans="1:67" x14ac:dyDescent="0.25">
      <c r="A40" s="67" t="s">
        <v>26</v>
      </c>
      <c r="B40" s="68"/>
      <c r="C40" s="68"/>
      <c r="D40" s="39">
        <v>200000</v>
      </c>
      <c r="E40" s="50">
        <f t="shared" ref="E40:E58" si="11">(D40/$D$39)*100</f>
        <v>68.965517241379317</v>
      </c>
      <c r="F40" s="8">
        <v>1</v>
      </c>
      <c r="G40" s="30">
        <v>250000</v>
      </c>
      <c r="H40" s="7">
        <f t="shared" ref="H40:H58" si="12">G40/$G$39</f>
        <v>0.70621468926553677</v>
      </c>
      <c r="I40" s="46">
        <f t="shared" ref="I40:I58" si="13">G40/D40</f>
        <v>1.25</v>
      </c>
      <c r="J40" s="30">
        <v>300000</v>
      </c>
      <c r="K40" s="7">
        <f t="shared" ref="K40:K58" si="14">J40/$J$39</f>
        <v>0.70754716981132071</v>
      </c>
      <c r="L40" s="46">
        <f t="shared" si="5"/>
        <v>1.5</v>
      </c>
      <c r="M40" s="30">
        <v>400000</v>
      </c>
      <c r="N40" s="7">
        <f t="shared" ref="N40:N58" si="15">M40/$M$39</f>
        <v>0.70175438596491224</v>
      </c>
      <c r="O40" s="55">
        <f t="shared" si="6"/>
        <v>2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</row>
    <row r="41" spans="1:67" x14ac:dyDescent="0.25">
      <c r="A41" s="71" t="s">
        <v>43</v>
      </c>
      <c r="B41" s="72"/>
      <c r="C41" s="72"/>
      <c r="D41" s="40">
        <v>50000</v>
      </c>
      <c r="E41" s="51">
        <f t="shared" si="11"/>
        <v>17.241379310344829</v>
      </c>
      <c r="F41" s="10">
        <v>1</v>
      </c>
      <c r="G41" s="31">
        <v>69000</v>
      </c>
      <c r="H41" s="9">
        <f t="shared" si="12"/>
        <v>0.19491525423728814</v>
      </c>
      <c r="I41" s="47">
        <f t="shared" si="13"/>
        <v>1.38</v>
      </c>
      <c r="J41" s="31">
        <v>75000</v>
      </c>
      <c r="K41" s="9">
        <f t="shared" si="14"/>
        <v>0.17688679245283018</v>
      </c>
      <c r="L41" s="47">
        <f t="shared" si="5"/>
        <v>1.5</v>
      </c>
      <c r="M41" s="31">
        <v>90000</v>
      </c>
      <c r="N41" s="9">
        <f t="shared" si="15"/>
        <v>0.15789473684210525</v>
      </c>
      <c r="O41" s="56">
        <f t="shared" si="6"/>
        <v>1.8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</row>
    <row r="42" spans="1:67" ht="13.8" thickBot="1" x14ac:dyDescent="0.3">
      <c r="A42" s="69" t="s">
        <v>27</v>
      </c>
      <c r="B42" s="70"/>
      <c r="C42" s="70"/>
      <c r="D42" s="41">
        <v>40000</v>
      </c>
      <c r="E42" s="52">
        <f t="shared" si="11"/>
        <v>13.793103448275861</v>
      </c>
      <c r="F42" s="12">
        <v>1</v>
      </c>
      <c r="G42" s="32">
        <v>35000</v>
      </c>
      <c r="H42" s="11">
        <f t="shared" si="12"/>
        <v>9.8870056497175146E-2</v>
      </c>
      <c r="I42" s="48">
        <f>G42/D42</f>
        <v>0.875</v>
      </c>
      <c r="J42" s="32">
        <v>49000</v>
      </c>
      <c r="K42" s="11">
        <f t="shared" si="14"/>
        <v>0.11556603773584906</v>
      </c>
      <c r="L42" s="48">
        <f>J42/D42</f>
        <v>1.2250000000000001</v>
      </c>
      <c r="M42" s="32">
        <v>80000</v>
      </c>
      <c r="N42" s="11">
        <f t="shared" si="15"/>
        <v>0.14035087719298245</v>
      </c>
      <c r="O42" s="57">
        <f>M42/D42</f>
        <v>2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</row>
    <row r="43" spans="1:67" ht="13.8" thickBot="1" x14ac:dyDescent="0.3">
      <c r="A43" s="63" t="s">
        <v>54</v>
      </c>
      <c r="B43" s="63"/>
      <c r="C43" s="64"/>
      <c r="D43" s="29">
        <f>SUM(D44+D45)</f>
        <v>80000</v>
      </c>
      <c r="E43" s="53">
        <f t="shared" si="11"/>
        <v>27.586206896551722</v>
      </c>
      <c r="F43" s="6">
        <v>1</v>
      </c>
      <c r="G43" s="5">
        <f>SUM(G44+G45)</f>
        <v>80000</v>
      </c>
      <c r="H43" s="6">
        <f t="shared" si="12"/>
        <v>0.22598870056497175</v>
      </c>
      <c r="I43" s="44">
        <f t="shared" si="13"/>
        <v>1</v>
      </c>
      <c r="J43" s="5">
        <f>SUM(J44+J45)</f>
        <v>100000</v>
      </c>
      <c r="K43" s="6">
        <f t="shared" si="14"/>
        <v>0.23584905660377359</v>
      </c>
      <c r="L43" s="44">
        <f t="shared" si="5"/>
        <v>1.25</v>
      </c>
      <c r="M43" s="5">
        <f>SUM(M44+M45)</f>
        <v>120000</v>
      </c>
      <c r="N43" s="6">
        <f t="shared" si="15"/>
        <v>0.21052631578947367</v>
      </c>
      <c r="O43" s="54">
        <f t="shared" si="6"/>
        <v>1.5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</row>
    <row r="44" spans="1:67" x14ac:dyDescent="0.25">
      <c r="A44" s="67" t="s">
        <v>44</v>
      </c>
      <c r="B44" s="68"/>
      <c r="C44" s="68"/>
      <c r="D44" s="39">
        <v>30000</v>
      </c>
      <c r="E44" s="50">
        <f t="shared" si="11"/>
        <v>10.344827586206897</v>
      </c>
      <c r="F44" s="8">
        <v>1</v>
      </c>
      <c r="G44" s="30">
        <v>30000</v>
      </c>
      <c r="H44" s="7">
        <f t="shared" si="12"/>
        <v>8.4745762711864403E-2</v>
      </c>
      <c r="I44" s="46">
        <f t="shared" si="13"/>
        <v>1</v>
      </c>
      <c r="J44" s="30">
        <v>40000</v>
      </c>
      <c r="K44" s="7">
        <f t="shared" si="14"/>
        <v>9.4339622641509441E-2</v>
      </c>
      <c r="L44" s="46">
        <f t="shared" si="5"/>
        <v>1.3333333333333333</v>
      </c>
      <c r="M44" s="30">
        <v>50000</v>
      </c>
      <c r="N44" s="7">
        <f t="shared" si="15"/>
        <v>8.771929824561403E-2</v>
      </c>
      <c r="O44" s="55">
        <f t="shared" si="6"/>
        <v>1.6666666666666667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</row>
    <row r="45" spans="1:67" ht="13.8" thickBot="1" x14ac:dyDescent="0.3">
      <c r="A45" s="69" t="s">
        <v>45</v>
      </c>
      <c r="B45" s="70"/>
      <c r="C45" s="70"/>
      <c r="D45" s="41">
        <v>50000</v>
      </c>
      <c r="E45" s="52">
        <f t="shared" si="11"/>
        <v>17.241379310344829</v>
      </c>
      <c r="F45" s="12">
        <v>1</v>
      </c>
      <c r="G45" s="32">
        <v>50000</v>
      </c>
      <c r="H45" s="11">
        <f t="shared" si="12"/>
        <v>0.14124293785310735</v>
      </c>
      <c r="I45" s="48">
        <f t="shared" si="13"/>
        <v>1</v>
      </c>
      <c r="J45" s="32">
        <v>60000</v>
      </c>
      <c r="K45" s="11">
        <f t="shared" si="14"/>
        <v>0.14150943396226415</v>
      </c>
      <c r="L45" s="48">
        <f t="shared" si="5"/>
        <v>1.2</v>
      </c>
      <c r="M45" s="32">
        <v>70000</v>
      </c>
      <c r="N45" s="11">
        <f t="shared" si="15"/>
        <v>0.12280701754385964</v>
      </c>
      <c r="O45" s="57">
        <f t="shared" si="6"/>
        <v>1.4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</row>
    <row r="46" spans="1:67" ht="13.8" thickBot="1" x14ac:dyDescent="0.3">
      <c r="A46" s="63" t="s">
        <v>28</v>
      </c>
      <c r="B46" s="63"/>
      <c r="C46" s="64"/>
      <c r="D46" s="29">
        <f>SUM(D39-D43)</f>
        <v>210000</v>
      </c>
      <c r="E46" s="53">
        <f t="shared" si="11"/>
        <v>72.41379310344827</v>
      </c>
      <c r="F46" s="6">
        <v>1</v>
      </c>
      <c r="G46" s="5">
        <f>SUM(G39-G43)</f>
        <v>274000</v>
      </c>
      <c r="H46" s="6">
        <f t="shared" si="12"/>
        <v>0.77401129943502822</v>
      </c>
      <c r="I46" s="44">
        <f t="shared" si="13"/>
        <v>1.3047619047619048</v>
      </c>
      <c r="J46" s="5">
        <f>SUM(J39-J43)</f>
        <v>324000</v>
      </c>
      <c r="K46" s="6">
        <f t="shared" si="14"/>
        <v>0.76415094339622647</v>
      </c>
      <c r="L46" s="44">
        <f t="shared" si="5"/>
        <v>1.5428571428571429</v>
      </c>
      <c r="M46" s="5">
        <f>SUM(M39-M43)</f>
        <v>450000</v>
      </c>
      <c r="N46" s="6">
        <f t="shared" si="15"/>
        <v>0.78947368421052633</v>
      </c>
      <c r="O46" s="54">
        <f t="shared" si="6"/>
        <v>2.1428571428571428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</row>
    <row r="47" spans="1:67" ht="13.8" thickBot="1" x14ac:dyDescent="0.3">
      <c r="A47" s="63" t="s">
        <v>29</v>
      </c>
      <c r="B47" s="63"/>
      <c r="C47" s="64"/>
      <c r="D47" s="29">
        <f>SUM(D48:D52)</f>
        <v>17000</v>
      </c>
      <c r="E47" s="53">
        <f t="shared" si="11"/>
        <v>5.8620689655172411</v>
      </c>
      <c r="F47" s="6">
        <v>1</v>
      </c>
      <c r="G47" s="5">
        <f>SUM(G48:G52)</f>
        <v>20000</v>
      </c>
      <c r="H47" s="6">
        <f t="shared" si="12"/>
        <v>5.6497175141242938E-2</v>
      </c>
      <c r="I47" s="44">
        <f t="shared" si="13"/>
        <v>1.1764705882352942</v>
      </c>
      <c r="J47" s="5">
        <f>SUM(J48:J52)</f>
        <v>21500</v>
      </c>
      <c r="K47" s="6">
        <f t="shared" si="14"/>
        <v>5.0707547169811323E-2</v>
      </c>
      <c r="L47" s="44">
        <f t="shared" si="5"/>
        <v>1.2647058823529411</v>
      </c>
      <c r="M47" s="5">
        <f>SUM(M48:M52)</f>
        <v>21000</v>
      </c>
      <c r="N47" s="6">
        <f t="shared" si="15"/>
        <v>3.6842105263157891E-2</v>
      </c>
      <c r="O47" s="54">
        <f t="shared" si="6"/>
        <v>1.2352941176470589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</row>
    <row r="48" spans="1:67" x14ac:dyDescent="0.25">
      <c r="A48" s="67" t="s">
        <v>30</v>
      </c>
      <c r="B48" s="68"/>
      <c r="C48" s="68"/>
      <c r="D48" s="39">
        <v>6000</v>
      </c>
      <c r="E48" s="50">
        <f t="shared" si="11"/>
        <v>2.0689655172413794</v>
      </c>
      <c r="F48" s="8">
        <v>1</v>
      </c>
      <c r="G48" s="30">
        <v>6000</v>
      </c>
      <c r="H48" s="7">
        <f t="shared" si="12"/>
        <v>1.6949152542372881E-2</v>
      </c>
      <c r="I48" s="46">
        <f t="shared" si="13"/>
        <v>1</v>
      </c>
      <c r="J48" s="30">
        <v>6000</v>
      </c>
      <c r="K48" s="7">
        <f t="shared" si="14"/>
        <v>1.4150943396226415E-2</v>
      </c>
      <c r="L48" s="46">
        <f t="shared" si="5"/>
        <v>1</v>
      </c>
      <c r="M48" s="30">
        <v>7000</v>
      </c>
      <c r="N48" s="7">
        <f t="shared" si="15"/>
        <v>1.2280701754385965E-2</v>
      </c>
      <c r="O48" s="55">
        <f t="shared" si="6"/>
        <v>1.1666666666666667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</row>
    <row r="49" spans="1:67" x14ac:dyDescent="0.25">
      <c r="A49" s="71" t="s">
        <v>46</v>
      </c>
      <c r="B49" s="72"/>
      <c r="C49" s="72"/>
      <c r="D49" s="40">
        <v>4000</v>
      </c>
      <c r="E49" s="51">
        <f t="shared" si="11"/>
        <v>1.3793103448275863</v>
      </c>
      <c r="F49" s="10">
        <v>1</v>
      </c>
      <c r="G49" s="31">
        <v>4000</v>
      </c>
      <c r="H49" s="9">
        <f t="shared" si="12"/>
        <v>1.1299435028248588E-2</v>
      </c>
      <c r="I49" s="47">
        <f t="shared" si="13"/>
        <v>1</v>
      </c>
      <c r="J49" s="31">
        <v>4000</v>
      </c>
      <c r="K49" s="9">
        <f t="shared" si="14"/>
        <v>9.433962264150943E-3</v>
      </c>
      <c r="L49" s="47">
        <f t="shared" si="5"/>
        <v>1</v>
      </c>
      <c r="M49" s="31">
        <v>4000</v>
      </c>
      <c r="N49" s="9">
        <f t="shared" si="15"/>
        <v>7.0175438596491229E-3</v>
      </c>
      <c r="O49" s="56">
        <f t="shared" si="6"/>
        <v>1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</row>
    <row r="50" spans="1:67" x14ac:dyDescent="0.25">
      <c r="A50" s="71" t="s">
        <v>47</v>
      </c>
      <c r="B50" s="72"/>
      <c r="C50" s="72"/>
      <c r="D50" s="40">
        <v>2000</v>
      </c>
      <c r="E50" s="51">
        <f t="shared" si="11"/>
        <v>0.68965517241379315</v>
      </c>
      <c r="F50" s="10">
        <v>1</v>
      </c>
      <c r="G50" s="31">
        <v>4000</v>
      </c>
      <c r="H50" s="9">
        <f t="shared" si="12"/>
        <v>1.1299435028248588E-2</v>
      </c>
      <c r="I50" s="47">
        <f t="shared" si="13"/>
        <v>2</v>
      </c>
      <c r="J50" s="31">
        <v>3000</v>
      </c>
      <c r="K50" s="9">
        <f t="shared" si="14"/>
        <v>7.0754716981132077E-3</v>
      </c>
      <c r="L50" s="47">
        <f t="shared" si="5"/>
        <v>1.5</v>
      </c>
      <c r="M50" s="31">
        <v>3000</v>
      </c>
      <c r="N50" s="9">
        <f t="shared" si="15"/>
        <v>5.263157894736842E-3</v>
      </c>
      <c r="O50" s="56">
        <f t="shared" si="6"/>
        <v>1.5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</row>
    <row r="51" spans="1:67" x14ac:dyDescent="0.25">
      <c r="A51" s="71" t="s">
        <v>48</v>
      </c>
      <c r="B51" s="72"/>
      <c r="C51" s="72"/>
      <c r="D51" s="40">
        <v>2000</v>
      </c>
      <c r="E51" s="51">
        <f t="shared" si="11"/>
        <v>0.68965517241379315</v>
      </c>
      <c r="F51" s="10">
        <v>1</v>
      </c>
      <c r="G51" s="31">
        <v>3000</v>
      </c>
      <c r="H51" s="9">
        <f t="shared" si="12"/>
        <v>8.4745762711864406E-3</v>
      </c>
      <c r="I51" s="47">
        <f>G51/D51</f>
        <v>1.5</v>
      </c>
      <c r="J51" s="31">
        <v>3500</v>
      </c>
      <c r="K51" s="9">
        <f t="shared" si="14"/>
        <v>8.2547169811320754E-3</v>
      </c>
      <c r="L51" s="47">
        <f>J51/D51</f>
        <v>1.75</v>
      </c>
      <c r="M51" s="31">
        <v>3000</v>
      </c>
      <c r="N51" s="9">
        <f t="shared" si="15"/>
        <v>5.263157894736842E-3</v>
      </c>
      <c r="O51" s="56">
        <f>M51/D51</f>
        <v>1.5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</row>
    <row r="52" spans="1:67" ht="13.8" thickBot="1" x14ac:dyDescent="0.3">
      <c r="A52" s="69" t="s">
        <v>49</v>
      </c>
      <c r="B52" s="70"/>
      <c r="C52" s="70"/>
      <c r="D52" s="41">
        <v>3000</v>
      </c>
      <c r="E52" s="52">
        <f t="shared" si="11"/>
        <v>1.0344827586206897</v>
      </c>
      <c r="F52" s="12">
        <v>1</v>
      </c>
      <c r="G52" s="32">
        <v>3000</v>
      </c>
      <c r="H52" s="11">
        <f t="shared" si="12"/>
        <v>8.4745762711864406E-3</v>
      </c>
      <c r="I52" s="48">
        <f>G52/D52</f>
        <v>1</v>
      </c>
      <c r="J52" s="32">
        <v>5000</v>
      </c>
      <c r="K52" s="11">
        <f t="shared" si="14"/>
        <v>1.179245283018868E-2</v>
      </c>
      <c r="L52" s="48">
        <f>J52/D52</f>
        <v>1.6666666666666667</v>
      </c>
      <c r="M52" s="32">
        <v>4000</v>
      </c>
      <c r="N52" s="11">
        <f t="shared" si="15"/>
        <v>7.0175438596491229E-3</v>
      </c>
      <c r="O52" s="57">
        <f>M52/D52</f>
        <v>1.3333333333333333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</row>
    <row r="53" spans="1:67" ht="13.8" thickBot="1" x14ac:dyDescent="0.3">
      <c r="A53" s="63" t="s">
        <v>31</v>
      </c>
      <c r="B53" s="63"/>
      <c r="C53" s="64"/>
      <c r="D53" s="29">
        <f>SUM(D46-D47)</f>
        <v>193000</v>
      </c>
      <c r="E53" s="53">
        <f t="shared" si="11"/>
        <v>66.551724137931032</v>
      </c>
      <c r="F53" s="6">
        <v>1</v>
      </c>
      <c r="G53" s="5">
        <f>SUM(G46-G47)</f>
        <v>254000</v>
      </c>
      <c r="H53" s="6">
        <f t="shared" si="12"/>
        <v>0.71751412429378536</v>
      </c>
      <c r="I53" s="44">
        <f t="shared" si="13"/>
        <v>1.3160621761658031</v>
      </c>
      <c r="J53" s="5">
        <f>SUM(J46-J47)</f>
        <v>302500</v>
      </c>
      <c r="K53" s="6">
        <f t="shared" si="14"/>
        <v>0.71344339622641506</v>
      </c>
      <c r="L53" s="44">
        <f t="shared" si="5"/>
        <v>1.5673575129533679</v>
      </c>
      <c r="M53" s="5">
        <f>SUM(M46-M47)</f>
        <v>429000</v>
      </c>
      <c r="N53" s="6">
        <f t="shared" si="15"/>
        <v>0.75263157894736843</v>
      </c>
      <c r="O53" s="54">
        <f t="shared" si="6"/>
        <v>2.2227979274611398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</row>
    <row r="54" spans="1:67" ht="13.8" thickBot="1" x14ac:dyDescent="0.3">
      <c r="A54" s="63" t="s">
        <v>32</v>
      </c>
      <c r="B54" s="63"/>
      <c r="C54" s="64"/>
      <c r="D54" s="29">
        <f>SUM(D55:D57)</f>
        <v>60000</v>
      </c>
      <c r="E54" s="53">
        <f t="shared" si="11"/>
        <v>20.689655172413794</v>
      </c>
      <c r="F54" s="6">
        <v>1</v>
      </c>
      <c r="G54" s="5">
        <f>SUM(G55:G57)</f>
        <v>65000</v>
      </c>
      <c r="H54" s="6">
        <f t="shared" si="12"/>
        <v>0.18361581920903955</v>
      </c>
      <c r="I54" s="44">
        <f t="shared" si="13"/>
        <v>1.0833333333333333</v>
      </c>
      <c r="J54" s="5">
        <f>SUM(J55:J57)</f>
        <v>145000</v>
      </c>
      <c r="K54" s="6">
        <f t="shared" si="14"/>
        <v>0.34198113207547171</v>
      </c>
      <c r="L54" s="44">
        <f t="shared" si="5"/>
        <v>2.4166666666666665</v>
      </c>
      <c r="M54" s="5">
        <f>SUM(M55:M57)</f>
        <v>84000</v>
      </c>
      <c r="N54" s="6">
        <f t="shared" si="15"/>
        <v>0.14736842105263157</v>
      </c>
      <c r="O54" s="54">
        <f t="shared" si="6"/>
        <v>1.4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</row>
    <row r="55" spans="1:67" x14ac:dyDescent="0.25">
      <c r="A55" s="81" t="s">
        <v>50</v>
      </c>
      <c r="B55" s="82"/>
      <c r="C55" s="82"/>
      <c r="D55" s="42">
        <v>10000</v>
      </c>
      <c r="E55" s="50">
        <f t="shared" si="11"/>
        <v>3.4482758620689653</v>
      </c>
      <c r="F55" s="8">
        <v>1</v>
      </c>
      <c r="G55" s="30">
        <v>20000</v>
      </c>
      <c r="H55" s="7">
        <f t="shared" si="12"/>
        <v>5.6497175141242938E-2</v>
      </c>
      <c r="I55" s="46">
        <f>G55/D55</f>
        <v>2</v>
      </c>
      <c r="J55" s="34">
        <v>100000</v>
      </c>
      <c r="K55" s="7">
        <f t="shared" si="14"/>
        <v>0.23584905660377359</v>
      </c>
      <c r="L55" s="46">
        <f>J55/D55</f>
        <v>10</v>
      </c>
      <c r="M55" s="30">
        <v>0</v>
      </c>
      <c r="N55" s="7">
        <f t="shared" si="15"/>
        <v>0</v>
      </c>
      <c r="O55" s="58">
        <f>M55/D55</f>
        <v>0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</row>
    <row r="56" spans="1:67" x14ac:dyDescent="0.25">
      <c r="A56" s="71" t="s">
        <v>51</v>
      </c>
      <c r="B56" s="72"/>
      <c r="C56" s="72"/>
      <c r="D56" s="40">
        <v>30000</v>
      </c>
      <c r="E56" s="51">
        <f t="shared" si="11"/>
        <v>10.344827586206897</v>
      </c>
      <c r="F56" s="10">
        <v>1</v>
      </c>
      <c r="G56" s="31">
        <v>30000</v>
      </c>
      <c r="H56" s="9">
        <f t="shared" si="12"/>
        <v>8.4745762711864403E-2</v>
      </c>
      <c r="I56" s="47">
        <f t="shared" si="13"/>
        <v>1</v>
      </c>
      <c r="J56" s="31">
        <v>20000</v>
      </c>
      <c r="K56" s="9">
        <f t="shared" si="14"/>
        <v>4.716981132075472E-2</v>
      </c>
      <c r="L56" s="47">
        <f t="shared" si="5"/>
        <v>0.66666666666666663</v>
      </c>
      <c r="M56" s="31">
        <v>54000</v>
      </c>
      <c r="N56" s="9">
        <f t="shared" si="15"/>
        <v>9.4736842105263161E-2</v>
      </c>
      <c r="O56" s="59">
        <f t="shared" si="6"/>
        <v>1.8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</row>
    <row r="57" spans="1:67" ht="13.8" thickBot="1" x14ac:dyDescent="0.3">
      <c r="A57" s="69" t="s">
        <v>52</v>
      </c>
      <c r="B57" s="70"/>
      <c r="C57" s="70"/>
      <c r="D57" s="41">
        <v>20000</v>
      </c>
      <c r="E57" s="52">
        <f t="shared" si="11"/>
        <v>6.8965517241379306</v>
      </c>
      <c r="F57" s="12">
        <v>1</v>
      </c>
      <c r="G57" s="32">
        <v>15000</v>
      </c>
      <c r="H57" s="11">
        <f t="shared" si="12"/>
        <v>4.2372881355932202E-2</v>
      </c>
      <c r="I57" s="48">
        <f t="shared" si="13"/>
        <v>0.75</v>
      </c>
      <c r="J57" s="32">
        <v>25000</v>
      </c>
      <c r="K57" s="11">
        <f t="shared" si="14"/>
        <v>5.8962264150943397E-2</v>
      </c>
      <c r="L57" s="48">
        <f t="shared" si="5"/>
        <v>1.25</v>
      </c>
      <c r="M57" s="32">
        <v>30000</v>
      </c>
      <c r="N57" s="11">
        <f t="shared" si="15"/>
        <v>5.2631578947368418E-2</v>
      </c>
      <c r="O57" s="60">
        <f t="shared" si="6"/>
        <v>1.5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</row>
    <row r="58" spans="1:67" ht="13.8" thickBot="1" x14ac:dyDescent="0.3">
      <c r="A58" s="63" t="s">
        <v>33</v>
      </c>
      <c r="B58" s="63"/>
      <c r="C58" s="64"/>
      <c r="D58" s="29">
        <f>SUM(D53-D54)</f>
        <v>133000</v>
      </c>
      <c r="E58" s="53">
        <f t="shared" si="11"/>
        <v>45.862068965517238</v>
      </c>
      <c r="F58" s="6">
        <v>1</v>
      </c>
      <c r="G58" s="5">
        <f>SUM(G53-G54)</f>
        <v>189000</v>
      </c>
      <c r="H58" s="6">
        <f t="shared" si="12"/>
        <v>0.53389830508474578</v>
      </c>
      <c r="I58" s="44">
        <f t="shared" si="13"/>
        <v>1.4210526315789473</v>
      </c>
      <c r="J58" s="5">
        <f>SUM(J53-J54)</f>
        <v>157500</v>
      </c>
      <c r="K58" s="6">
        <f t="shared" si="14"/>
        <v>0.37146226415094341</v>
      </c>
      <c r="L58" s="44">
        <f t="shared" si="5"/>
        <v>1.1842105263157894</v>
      </c>
      <c r="M58" s="5">
        <f>SUM(M53-M54)</f>
        <v>345000</v>
      </c>
      <c r="N58" s="6">
        <f t="shared" si="15"/>
        <v>0.60526315789473684</v>
      </c>
      <c r="O58" s="54">
        <f t="shared" si="6"/>
        <v>2.5939849624060152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</row>
    <row r="59" spans="1:6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</row>
    <row r="60" spans="1:6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</row>
    <row r="61" spans="1:6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</row>
    <row r="62" spans="1:6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</row>
    <row r="63" spans="1:6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</row>
    <row r="64" spans="1:6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</row>
    <row r="65" spans="1:6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</row>
    <row r="66" spans="1:6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</row>
    <row r="67" spans="1:6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</row>
    <row r="68" spans="1:6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</row>
    <row r="69" spans="1:6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</row>
    <row r="70" spans="1:6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</row>
    <row r="71" spans="1:6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</row>
    <row r="72" spans="1:6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</row>
    <row r="73" spans="1:6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</row>
    <row r="74" spans="1:6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</row>
    <row r="75" spans="1:6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</row>
    <row r="76" spans="1:6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</row>
    <row r="77" spans="1:6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</row>
    <row r="78" spans="1:6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</row>
    <row r="79" spans="1:6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</row>
    <row r="80" spans="1:6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</row>
    <row r="81" spans="1:6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</row>
    <row r="82" spans="1:6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</row>
    <row r="83" spans="1:6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</row>
    <row r="84" spans="1:6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</row>
    <row r="85" spans="1:6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</row>
    <row r="86" spans="1:6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</row>
    <row r="87" spans="1:6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</row>
    <row r="88" spans="1:6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</row>
    <row r="89" spans="1:6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</row>
    <row r="90" spans="1:6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</row>
    <row r="91" spans="1:6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</row>
    <row r="92" spans="1:6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</row>
    <row r="93" spans="1:6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</row>
    <row r="94" spans="1:6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</row>
    <row r="95" spans="1:6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</row>
    <row r="96" spans="1:6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</row>
    <row r="97" spans="1:6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</row>
    <row r="98" spans="1:6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</row>
    <row r="99" spans="1:6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</row>
    <row r="100" spans="1:6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</row>
    <row r="101" spans="1:6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</row>
    <row r="102" spans="1:6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</row>
    <row r="103" spans="1:6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</row>
    <row r="104" spans="1:6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</row>
    <row r="105" spans="1:6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</row>
    <row r="106" spans="1:6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</row>
    <row r="107" spans="1:6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</row>
    <row r="108" spans="1:6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</row>
    <row r="109" spans="1:6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</row>
    <row r="110" spans="1:6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</row>
    <row r="111" spans="1:6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</row>
    <row r="112" spans="1:6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</row>
    <row r="113" spans="1:6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</row>
    <row r="114" spans="1:6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</row>
    <row r="115" spans="1:6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</row>
    <row r="116" spans="1:6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</row>
    <row r="117" spans="1:6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</row>
    <row r="118" spans="1:6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</row>
    <row r="119" spans="1:6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</row>
    <row r="120" spans="1:6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</row>
    <row r="121" spans="1:6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</row>
    <row r="122" spans="1:6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</row>
    <row r="123" spans="1:6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</row>
    <row r="124" spans="1:6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</row>
    <row r="125" spans="1:6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</row>
    <row r="126" spans="1:6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</row>
    <row r="127" spans="1:6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</row>
    <row r="128" spans="1:6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</row>
    <row r="129" spans="1:6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</row>
    <row r="130" spans="1:6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</row>
    <row r="131" spans="1:6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</row>
    <row r="132" spans="1:6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</row>
    <row r="133" spans="1:6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</row>
    <row r="134" spans="1:6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</row>
    <row r="135" spans="1:6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</row>
    <row r="136" spans="1:6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</row>
    <row r="137" spans="1:6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</row>
    <row r="138" spans="1:6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</row>
    <row r="139" spans="1:6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</row>
    <row r="140" spans="1:6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</row>
    <row r="141" spans="1:6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</row>
    <row r="142" spans="1:6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</row>
    <row r="143" spans="1:6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</row>
    <row r="144" spans="1:6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</row>
    <row r="145" spans="1:6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</row>
    <row r="146" spans="1:6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</row>
    <row r="147" spans="1:6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</row>
    <row r="148" spans="1:6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</row>
    <row r="149" spans="1:6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</row>
    <row r="150" spans="1:6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</row>
    <row r="151" spans="1:6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</row>
    <row r="152" spans="1:6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</row>
    <row r="153" spans="1:6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</row>
    <row r="154" spans="1:6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</row>
    <row r="155" spans="1:6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</row>
    <row r="156" spans="1:6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</row>
    <row r="157" spans="1:6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</row>
    <row r="158" spans="1:6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</row>
    <row r="159" spans="1:6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</row>
    <row r="160" spans="1:6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</row>
    <row r="161" spans="1:6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</row>
    <row r="162" spans="1:6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</row>
    <row r="163" spans="1:6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</row>
    <row r="164" spans="1:6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</row>
    <row r="165" spans="1:6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</row>
    <row r="166" spans="1:6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</row>
    <row r="167" spans="1:6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</row>
    <row r="168" spans="1:6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</row>
    <row r="169" spans="1:6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</row>
    <row r="170" spans="1:6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</row>
    <row r="171" spans="1:6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</row>
    <row r="172" spans="1:6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</row>
    <row r="173" spans="1:6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</row>
    <row r="174" spans="1:6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</row>
    <row r="175" spans="1:6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</row>
    <row r="176" spans="1:6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</row>
    <row r="177" spans="1:6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</row>
    <row r="178" spans="1:6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</row>
    <row r="179" spans="1:6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</row>
    <row r="180" spans="1:6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</row>
    <row r="181" spans="1:6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</row>
    <row r="182" spans="1:6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</row>
    <row r="183" spans="1:6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</row>
    <row r="184" spans="1:6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</row>
    <row r="185" spans="1:6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</row>
    <row r="186" spans="1:6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</row>
    <row r="187" spans="1:6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</row>
    <row r="188" spans="1:6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</row>
    <row r="189" spans="1:6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</row>
    <row r="190" spans="1:6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</row>
    <row r="191" spans="1:6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</row>
    <row r="192" spans="1:6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</row>
    <row r="193" spans="1:6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</row>
    <row r="194" spans="1:6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</row>
    <row r="195" spans="1:6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</row>
    <row r="196" spans="1:6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</row>
    <row r="197" spans="1:6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</row>
    <row r="198" spans="1:6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</row>
    <row r="199" spans="1:6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</row>
    <row r="200" spans="1:6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</row>
    <row r="201" spans="1:6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</row>
    <row r="202" spans="1:6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</row>
    <row r="203" spans="1:6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</row>
    <row r="204" spans="1:6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</row>
    <row r="205" spans="1:6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</row>
    <row r="206" spans="1:6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</row>
    <row r="207" spans="1:6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</row>
    <row r="208" spans="1:6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</row>
    <row r="209" spans="1:6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</row>
    <row r="210" spans="1:6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</row>
    <row r="211" spans="1:6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</row>
    <row r="212" spans="1:6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</row>
    <row r="213" spans="1:6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</row>
    <row r="214" spans="1:6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</row>
    <row r="215" spans="1:6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</row>
    <row r="216" spans="1:6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</row>
    <row r="217" spans="1:6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</row>
    <row r="218" spans="1:6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</row>
    <row r="219" spans="1:6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</row>
    <row r="220" spans="1:6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</row>
    <row r="221" spans="1:6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</row>
    <row r="222" spans="1:6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</row>
    <row r="223" spans="1:6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</row>
    <row r="224" spans="1:6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</row>
    <row r="225" spans="1:6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</row>
    <row r="226" spans="1:6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</row>
    <row r="227" spans="1:6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</row>
    <row r="228" spans="1:6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</row>
    <row r="229" spans="1:6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</row>
    <row r="230" spans="1:6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</row>
    <row r="231" spans="1:6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</row>
    <row r="232" spans="1:6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</row>
    <row r="233" spans="1:6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</row>
    <row r="234" spans="1:6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</row>
    <row r="235" spans="1:6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</row>
    <row r="236" spans="1:67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</row>
    <row r="237" spans="1:67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</row>
    <row r="238" spans="1:67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</row>
    <row r="239" spans="1:67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</row>
    <row r="240" spans="1:67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</row>
    <row r="241" spans="1:67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</row>
    <row r="242" spans="1:67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</row>
    <row r="243" spans="1:67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</row>
    <row r="244" spans="1:67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</row>
    <row r="245" spans="1:67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</row>
    <row r="246" spans="1:67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</row>
    <row r="247" spans="1:6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</row>
    <row r="248" spans="1:67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</row>
    <row r="249" spans="1:67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</row>
    <row r="250" spans="1:67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</row>
    <row r="251" spans="1:67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</row>
    <row r="252" spans="1:67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</row>
    <row r="253" spans="1:6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</row>
    <row r="254" spans="1:6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</row>
    <row r="255" spans="1:6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</row>
    <row r="256" spans="1:67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</row>
    <row r="257" spans="1:6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</row>
    <row r="258" spans="1:6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</row>
    <row r="259" spans="1:6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</row>
    <row r="260" spans="1:67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</row>
    <row r="261" spans="1:6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</row>
    <row r="262" spans="1:67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</row>
    <row r="263" spans="1:6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</row>
    <row r="264" spans="1:6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</row>
    <row r="265" spans="1:6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</row>
    <row r="266" spans="1:67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</row>
    <row r="267" spans="1:6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</row>
    <row r="268" spans="1:67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</row>
    <row r="269" spans="1:67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</row>
    <row r="270" spans="1:67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</row>
    <row r="271" spans="1:67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</row>
    <row r="272" spans="1:67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</row>
    <row r="273" spans="1:67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</row>
    <row r="274" spans="1:67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</row>
    <row r="275" spans="1:67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</row>
    <row r="276" spans="1:67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</row>
    <row r="277" spans="1:67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</row>
    <row r="278" spans="1:67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</row>
    <row r="279" spans="1:67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</row>
    <row r="280" spans="1:67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</row>
    <row r="281" spans="1:67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</row>
    <row r="282" spans="1:67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</row>
    <row r="283" spans="1:67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</row>
    <row r="284" spans="1:67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</row>
    <row r="285" spans="1:67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</row>
    <row r="286" spans="1:67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</row>
    <row r="287" spans="1:67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</row>
    <row r="288" spans="1:67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</row>
    <row r="289" spans="1:67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</row>
    <row r="290" spans="1:67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</row>
    <row r="291" spans="1:67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</row>
    <row r="292" spans="1:67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</row>
    <row r="293" spans="1:67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</row>
    <row r="294" spans="1:67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</row>
    <row r="295" spans="1:67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</row>
    <row r="296" spans="1:67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</row>
    <row r="297" spans="1:67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</row>
    <row r="298" spans="1:67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</row>
    <row r="299" spans="1:67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</row>
    <row r="300" spans="1:67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</row>
    <row r="301" spans="1:67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</row>
    <row r="302" spans="1:67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</row>
    <row r="303" spans="1:67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</row>
    <row r="304" spans="1:67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</row>
    <row r="305" spans="1:67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</row>
    <row r="306" spans="1:67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</row>
    <row r="307" spans="1:67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</row>
    <row r="308" spans="1:67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</row>
    <row r="309" spans="1:67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</row>
    <row r="310" spans="1:67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</row>
    <row r="311" spans="1:67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</row>
    <row r="312" spans="1:67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</row>
    <row r="313" spans="1:67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</row>
    <row r="314" spans="1:67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</row>
    <row r="315" spans="1:67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</row>
    <row r="316" spans="1:67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</row>
    <row r="317" spans="1:67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</row>
    <row r="318" spans="1:67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</row>
    <row r="319" spans="1:67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</row>
    <row r="320" spans="1:67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</row>
    <row r="321" spans="1:67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</row>
    <row r="322" spans="1:67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</row>
    <row r="323" spans="1:67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</row>
    <row r="324" spans="1:67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</row>
    <row r="325" spans="1:67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</row>
    <row r="326" spans="1:67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</row>
    <row r="327" spans="1:67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</row>
    <row r="328" spans="1:67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</row>
    <row r="329" spans="1:67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</row>
    <row r="330" spans="1:67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</row>
    <row r="331" spans="1:67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</row>
    <row r="332" spans="1:67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</row>
    <row r="333" spans="1:67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</row>
    <row r="334" spans="1:67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</row>
    <row r="335" spans="1:67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</row>
  </sheetData>
  <mergeCells count="55">
    <mergeCell ref="A2:E2"/>
    <mergeCell ref="A57:C57"/>
    <mergeCell ref="A58:C58"/>
    <mergeCell ref="A53:C53"/>
    <mergeCell ref="A54:C54"/>
    <mergeCell ref="A55:C55"/>
    <mergeCell ref="A56:C56"/>
    <mergeCell ref="A49:C49"/>
    <mergeCell ref="A50:C50"/>
    <mergeCell ref="A51:C51"/>
    <mergeCell ref="A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25:C25"/>
    <mergeCell ref="A26:C26"/>
    <mergeCell ref="A27:C27"/>
    <mergeCell ref="A28:C28"/>
    <mergeCell ref="A20:C20"/>
    <mergeCell ref="A21:C21"/>
    <mergeCell ref="A22:C22"/>
    <mergeCell ref="A24:C24"/>
    <mergeCell ref="A16:C16"/>
    <mergeCell ref="A17:C17"/>
    <mergeCell ref="A18:C18"/>
    <mergeCell ref="A19:C19"/>
    <mergeCell ref="A14:C14"/>
    <mergeCell ref="A15:C15"/>
    <mergeCell ref="A8:C8"/>
    <mergeCell ref="A9:C9"/>
    <mergeCell ref="A10:C10"/>
    <mergeCell ref="A11:C11"/>
    <mergeCell ref="A4:C4"/>
    <mergeCell ref="A5:C5"/>
    <mergeCell ref="A6:C6"/>
    <mergeCell ref="A7:C7"/>
    <mergeCell ref="A12:C12"/>
    <mergeCell ref="A13:C13"/>
  </mergeCells>
  <phoneticPr fontId="0" type="noConversion"/>
  <pageMargins left="0.78740157499999996" right="0.78740157499999996" top="0.23" bottom="0.19" header="0.23" footer="0.18"/>
  <pageSetup paperSize="9" scale="1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analise_balanco</vt:lpstr>
    </vt:vector>
  </TitlesOfParts>
  <Company>Drino Planilhas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Análise de balanços</dc:title>
  <dc:creator>Adriano Rodrigues</dc:creator>
  <cp:keywords/>
  <dc:description>drino_rs@yahoo.com.br</dc:description>
  <cp:lastModifiedBy>Felipe Oliveira</cp:lastModifiedBy>
  <cp:lastPrinted>2012-04-15T23:32:12Z</cp:lastPrinted>
  <dcterms:created xsi:type="dcterms:W3CDTF">2004-04-07T20:43:43Z</dcterms:created>
  <dcterms:modified xsi:type="dcterms:W3CDTF">2025-04-04T20:32:35Z</dcterms:modified>
</cp:coreProperties>
</file>